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5e35114fe3b78ff/Documents/Ullerncupen/"/>
    </mc:Choice>
  </mc:AlternateContent>
  <xr:revisionPtr revIDLastSave="0" documentId="8_{350739C2-6FBE-41C4-B20C-64ADC532D7E0}" xr6:coauthVersionLast="47" xr6:coauthVersionMax="47" xr10:uidLastSave="{00000000-0000-0000-0000-000000000000}"/>
  <bookViews>
    <workbookView xWindow="7050" yWindow="2565" windowWidth="21600" windowHeight="12645" xr2:uid="{4F31A9A1-D0B9-4899-B464-CFEC2B32C808}"/>
  </bookViews>
  <sheets>
    <sheet name="Vår_1" sheetId="1" r:id="rId1"/>
  </sheets>
  <definedNames>
    <definedName name="_xlnm._FilterDatabase" localSheetId="0" hidden="1">Vår_1!$A$5:$AS$33</definedName>
    <definedName name="Ja">#REF!</definedName>
    <definedName name="_xlnm.Print_Area" localSheetId="0">Vår_1!$A$1:$O$12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33" i="1" l="1"/>
  <c r="AO33" i="1"/>
  <c r="AQ33" i="1" s="1"/>
  <c r="AN33" i="1"/>
  <c r="AL33" i="1"/>
  <c r="AK33" i="1"/>
  <c r="AM33" i="1" s="1"/>
  <c r="AJ33" i="1"/>
  <c r="AH33" i="1"/>
  <c r="AG33" i="1"/>
  <c r="AI33" i="1" s="1"/>
  <c r="AF33" i="1"/>
  <c r="AE33" i="1"/>
  <c r="AD33" i="1"/>
  <c r="AC33" i="1"/>
  <c r="AB33" i="1"/>
  <c r="N33" i="1"/>
  <c r="M33" i="1"/>
  <c r="J33" i="1"/>
  <c r="AP32" i="1"/>
  <c r="AO32" i="1"/>
  <c r="AQ32" i="1" s="1"/>
  <c r="AN32" i="1"/>
  <c r="AL32" i="1"/>
  <c r="AK32" i="1"/>
  <c r="AM32" i="1" s="1"/>
  <c r="AJ32" i="1"/>
  <c r="AI32" i="1"/>
  <c r="AH32" i="1"/>
  <c r="AG32" i="1"/>
  <c r="AF32" i="1"/>
  <c r="AD32" i="1"/>
  <c r="AC32" i="1"/>
  <c r="AE32" i="1" s="1"/>
  <c r="AB32" i="1"/>
  <c r="N32" i="1"/>
  <c r="M32" i="1"/>
  <c r="L32" i="1"/>
  <c r="J32" i="1"/>
  <c r="AP31" i="1"/>
  <c r="AO31" i="1"/>
  <c r="AQ31" i="1" s="1"/>
  <c r="AN31" i="1"/>
  <c r="AM31" i="1"/>
  <c r="AL31" i="1"/>
  <c r="AK31" i="1"/>
  <c r="AJ31" i="1"/>
  <c r="AH31" i="1"/>
  <c r="AG31" i="1"/>
  <c r="AI31" i="1" s="1"/>
  <c r="AF31" i="1"/>
  <c r="AD31" i="1"/>
  <c r="AC31" i="1"/>
  <c r="AE31" i="1" s="1"/>
  <c r="AB31" i="1"/>
  <c r="N31" i="1"/>
  <c r="M31" i="1"/>
  <c r="L31" i="1"/>
  <c r="J31" i="1"/>
  <c r="AP30" i="1"/>
  <c r="AO30" i="1"/>
  <c r="AQ30" i="1" s="1"/>
  <c r="AN30" i="1"/>
  <c r="AL30" i="1"/>
  <c r="AK30" i="1"/>
  <c r="AM30" i="1" s="1"/>
  <c r="AJ30" i="1"/>
  <c r="AH30" i="1"/>
  <c r="AG30" i="1"/>
  <c r="AI30" i="1" s="1"/>
  <c r="AF30" i="1"/>
  <c r="L30" i="1" s="1"/>
  <c r="AD30" i="1"/>
  <c r="AC30" i="1"/>
  <c r="AE30" i="1" s="1"/>
  <c r="AB30" i="1"/>
  <c r="N30" i="1"/>
  <c r="M30" i="1"/>
  <c r="J30" i="1"/>
  <c r="AP29" i="1"/>
  <c r="AO29" i="1"/>
  <c r="AQ29" i="1" s="1"/>
  <c r="AN29" i="1"/>
  <c r="AL29" i="1"/>
  <c r="AK29" i="1"/>
  <c r="AM29" i="1" s="1"/>
  <c r="AJ29" i="1"/>
  <c r="AH29" i="1"/>
  <c r="L29" i="1" s="1"/>
  <c r="AG29" i="1"/>
  <c r="AI29" i="1" s="1"/>
  <c r="AF29" i="1"/>
  <c r="AE29" i="1"/>
  <c r="AD29" i="1"/>
  <c r="AC29" i="1"/>
  <c r="AB29" i="1"/>
  <c r="N29" i="1"/>
  <c r="M29" i="1"/>
  <c r="J29" i="1"/>
  <c r="AP28" i="1"/>
  <c r="AO28" i="1"/>
  <c r="AQ28" i="1" s="1"/>
  <c r="AN28" i="1"/>
  <c r="AL28" i="1"/>
  <c r="AK28" i="1"/>
  <c r="AM28" i="1" s="1"/>
  <c r="AJ28" i="1"/>
  <c r="AI28" i="1"/>
  <c r="AH28" i="1"/>
  <c r="AG28" i="1"/>
  <c r="AF28" i="1"/>
  <c r="L28" i="1" s="1"/>
  <c r="AD28" i="1"/>
  <c r="AC28" i="1"/>
  <c r="AE28" i="1" s="1"/>
  <c r="AB28" i="1"/>
  <c r="N28" i="1"/>
  <c r="M28" i="1"/>
  <c r="J28" i="1"/>
  <c r="AP27" i="1"/>
  <c r="AO27" i="1"/>
  <c r="AQ27" i="1" s="1"/>
  <c r="AN27" i="1"/>
  <c r="AL27" i="1"/>
  <c r="AK27" i="1"/>
  <c r="AM27" i="1" s="1"/>
  <c r="AJ27" i="1"/>
  <c r="AH27" i="1"/>
  <c r="AG27" i="1"/>
  <c r="AI27" i="1" s="1"/>
  <c r="L27" i="1" s="1"/>
  <c r="AF27" i="1"/>
  <c r="AD27" i="1"/>
  <c r="AC27" i="1"/>
  <c r="AE27" i="1" s="1"/>
  <c r="AB27" i="1"/>
  <c r="N27" i="1"/>
  <c r="M27" i="1"/>
  <c r="J27" i="1"/>
  <c r="AQ26" i="1"/>
  <c r="AP26" i="1"/>
  <c r="AO26" i="1"/>
  <c r="AN26" i="1"/>
  <c r="AL26" i="1"/>
  <c r="AK26" i="1"/>
  <c r="AM26" i="1" s="1"/>
  <c r="AJ26" i="1"/>
  <c r="AH26" i="1"/>
  <c r="L26" i="1" s="1"/>
  <c r="AG26" i="1"/>
  <c r="AI26" i="1" s="1"/>
  <c r="AF26" i="1"/>
  <c r="AD26" i="1"/>
  <c r="AC26" i="1"/>
  <c r="AE26" i="1" s="1"/>
  <c r="AB26" i="1"/>
  <c r="N26" i="1"/>
  <c r="M26" i="1"/>
  <c r="J26" i="1"/>
  <c r="AP25" i="1"/>
  <c r="AO25" i="1"/>
  <c r="AQ25" i="1" s="1"/>
  <c r="AN25" i="1"/>
  <c r="AL25" i="1"/>
  <c r="AK25" i="1"/>
  <c r="AM25" i="1" s="1"/>
  <c r="AJ25" i="1"/>
  <c r="AH25" i="1"/>
  <c r="AG25" i="1"/>
  <c r="AI25" i="1" s="1"/>
  <c r="L25" i="1" s="1"/>
  <c r="AF25" i="1"/>
  <c r="AE25" i="1"/>
  <c r="AD25" i="1"/>
  <c r="AC25" i="1"/>
  <c r="AB25" i="1"/>
  <c r="N25" i="1"/>
  <c r="M25" i="1"/>
  <c r="J25" i="1"/>
  <c r="AP24" i="1"/>
  <c r="AO24" i="1"/>
  <c r="AQ24" i="1" s="1"/>
  <c r="AN24" i="1"/>
  <c r="AL24" i="1"/>
  <c r="AK24" i="1"/>
  <c r="AM24" i="1" s="1"/>
  <c r="AJ24" i="1"/>
  <c r="AH24" i="1"/>
  <c r="AG24" i="1"/>
  <c r="AI24" i="1" s="1"/>
  <c r="AF24" i="1"/>
  <c r="AD24" i="1"/>
  <c r="AC24" i="1"/>
  <c r="AE24" i="1" s="1"/>
  <c r="AB24" i="1"/>
  <c r="N24" i="1"/>
  <c r="M24" i="1"/>
  <c r="L24" i="1"/>
  <c r="J24" i="1"/>
  <c r="AP23" i="1"/>
  <c r="AO23" i="1"/>
  <c r="AQ23" i="1" s="1"/>
  <c r="AN23" i="1"/>
  <c r="AM23" i="1"/>
  <c r="AL23" i="1"/>
  <c r="AK23" i="1"/>
  <c r="AJ23" i="1"/>
  <c r="AH23" i="1"/>
  <c r="AG23" i="1"/>
  <c r="AI23" i="1" s="1"/>
  <c r="AF23" i="1"/>
  <c r="AD23" i="1"/>
  <c r="AC23" i="1"/>
  <c r="AE23" i="1" s="1"/>
  <c r="AB23" i="1"/>
  <c r="N23" i="1"/>
  <c r="L23" i="1"/>
  <c r="J23" i="1"/>
  <c r="M23" i="1" s="1"/>
  <c r="AQ22" i="1"/>
  <c r="AP22" i="1"/>
  <c r="AO22" i="1"/>
  <c r="AN22" i="1"/>
  <c r="AL22" i="1"/>
  <c r="AK22" i="1"/>
  <c r="AM22" i="1" s="1"/>
  <c r="AJ22" i="1"/>
  <c r="AH22" i="1"/>
  <c r="AG22" i="1"/>
  <c r="AI22" i="1" s="1"/>
  <c r="AF22" i="1"/>
  <c r="L22" i="1" s="1"/>
  <c r="AD22" i="1"/>
  <c r="AC22" i="1"/>
  <c r="AE22" i="1" s="1"/>
  <c r="AB22" i="1"/>
  <c r="N22" i="1"/>
  <c r="J22" i="1"/>
  <c r="AP21" i="1"/>
  <c r="AO21" i="1"/>
  <c r="AQ21" i="1" s="1"/>
  <c r="AN21" i="1"/>
  <c r="AL21" i="1"/>
  <c r="AK21" i="1"/>
  <c r="AM21" i="1" s="1"/>
  <c r="AJ21" i="1"/>
  <c r="AH21" i="1"/>
  <c r="AG21" i="1"/>
  <c r="AI21" i="1" s="1"/>
  <c r="AF21" i="1"/>
  <c r="L21" i="1" s="1"/>
  <c r="AE21" i="1"/>
  <c r="AD21" i="1"/>
  <c r="AC21" i="1"/>
  <c r="AB21" i="1"/>
  <c r="N21" i="1"/>
  <c r="J21" i="1"/>
  <c r="AP20" i="1"/>
  <c r="AO20" i="1"/>
  <c r="AQ20" i="1" s="1"/>
  <c r="AN20" i="1"/>
  <c r="AL20" i="1"/>
  <c r="AK20" i="1"/>
  <c r="AM20" i="1" s="1"/>
  <c r="AJ20" i="1"/>
  <c r="AI20" i="1"/>
  <c r="AH20" i="1"/>
  <c r="AG20" i="1"/>
  <c r="AF20" i="1"/>
  <c r="AD20" i="1"/>
  <c r="AC20" i="1"/>
  <c r="AE20" i="1" s="1"/>
  <c r="AB20" i="1"/>
  <c r="N20" i="1"/>
  <c r="L20" i="1"/>
  <c r="J20" i="1"/>
  <c r="M20" i="1" s="1"/>
  <c r="AP19" i="1"/>
  <c r="AO19" i="1"/>
  <c r="AQ19" i="1" s="1"/>
  <c r="AN19" i="1"/>
  <c r="AL19" i="1"/>
  <c r="AK19" i="1"/>
  <c r="AM19" i="1" s="1"/>
  <c r="AJ19" i="1"/>
  <c r="AH19" i="1"/>
  <c r="AG19" i="1"/>
  <c r="AI19" i="1" s="1"/>
  <c r="AF19" i="1"/>
  <c r="AD19" i="1"/>
  <c r="AC19" i="1"/>
  <c r="AE19" i="1" s="1"/>
  <c r="AB19" i="1"/>
  <c r="N19" i="1"/>
  <c r="L19" i="1"/>
  <c r="J19" i="1"/>
  <c r="M19" i="1" s="1"/>
  <c r="AQ18" i="1"/>
  <c r="AP18" i="1"/>
  <c r="AO18" i="1"/>
  <c r="AN18" i="1"/>
  <c r="AL18" i="1"/>
  <c r="AK18" i="1"/>
  <c r="AM18" i="1" s="1"/>
  <c r="AJ18" i="1"/>
  <c r="AH18" i="1"/>
  <c r="AG18" i="1"/>
  <c r="AI18" i="1" s="1"/>
  <c r="AF18" i="1"/>
  <c r="L18" i="1" s="1"/>
  <c r="AD18" i="1"/>
  <c r="AC18" i="1"/>
  <c r="AE18" i="1" s="1"/>
  <c r="AB18" i="1"/>
  <c r="N18" i="1"/>
  <c r="J18" i="1"/>
  <c r="AP17" i="1"/>
  <c r="AO17" i="1"/>
  <c r="AQ17" i="1" s="1"/>
  <c r="AN17" i="1"/>
  <c r="AL17" i="1"/>
  <c r="AK17" i="1"/>
  <c r="AM17" i="1" s="1"/>
  <c r="AJ17" i="1"/>
  <c r="AH17" i="1"/>
  <c r="AG17" i="1"/>
  <c r="AI17" i="1" s="1"/>
  <c r="AF17" i="1"/>
  <c r="L17" i="1" s="1"/>
  <c r="AE17" i="1"/>
  <c r="AD17" i="1"/>
  <c r="AC17" i="1"/>
  <c r="AB17" i="1"/>
  <c r="N17" i="1"/>
  <c r="J17" i="1"/>
  <c r="M17" i="1" s="1"/>
  <c r="AP16" i="1"/>
  <c r="AO16" i="1"/>
  <c r="AQ16" i="1" s="1"/>
  <c r="AN16" i="1"/>
  <c r="AL16" i="1"/>
  <c r="AK16" i="1"/>
  <c r="AM16" i="1" s="1"/>
  <c r="AJ16" i="1"/>
  <c r="AH16" i="1"/>
  <c r="AG16" i="1"/>
  <c r="AI16" i="1" s="1"/>
  <c r="L16" i="1" s="1"/>
  <c r="AF16" i="1"/>
  <c r="AD16" i="1"/>
  <c r="AC16" i="1"/>
  <c r="AE16" i="1" s="1"/>
  <c r="AB16" i="1"/>
  <c r="N16" i="1"/>
  <c r="J16" i="1"/>
  <c r="AP15" i="1"/>
  <c r="AO15" i="1"/>
  <c r="AQ15" i="1" s="1"/>
  <c r="AN15" i="1"/>
  <c r="AM15" i="1"/>
  <c r="AL15" i="1"/>
  <c r="AK15" i="1"/>
  <c r="AJ15" i="1"/>
  <c r="AH15" i="1"/>
  <c r="AG15" i="1"/>
  <c r="AI15" i="1" s="1"/>
  <c r="L15" i="1" s="1"/>
  <c r="AF15" i="1"/>
  <c r="AD15" i="1"/>
  <c r="AC15" i="1"/>
  <c r="AE15" i="1" s="1"/>
  <c r="AB15" i="1"/>
  <c r="N15" i="1"/>
  <c r="J15" i="1"/>
  <c r="AP14" i="1"/>
  <c r="AO14" i="1"/>
  <c r="AQ14" i="1" s="1"/>
  <c r="AN14" i="1"/>
  <c r="AL14" i="1"/>
  <c r="AK14" i="1"/>
  <c r="AM14" i="1" s="1"/>
  <c r="AJ14" i="1"/>
  <c r="AH14" i="1"/>
  <c r="L14" i="1" s="1"/>
  <c r="M14" i="1" s="1"/>
  <c r="AG14" i="1"/>
  <c r="AI14" i="1" s="1"/>
  <c r="AF14" i="1"/>
  <c r="AD14" i="1"/>
  <c r="AC14" i="1"/>
  <c r="AE14" i="1" s="1"/>
  <c r="AB14" i="1"/>
  <c r="N14" i="1"/>
  <c r="J14" i="1"/>
  <c r="AP13" i="1"/>
  <c r="AO13" i="1"/>
  <c r="AQ13" i="1" s="1"/>
  <c r="AN13" i="1"/>
  <c r="AL13" i="1"/>
  <c r="AK13" i="1"/>
  <c r="AM13" i="1" s="1"/>
  <c r="AJ13" i="1"/>
  <c r="AH13" i="1"/>
  <c r="AG13" i="1"/>
  <c r="AI13" i="1" s="1"/>
  <c r="AF13" i="1"/>
  <c r="L13" i="1" s="1"/>
  <c r="AD13" i="1"/>
  <c r="AC13" i="1"/>
  <c r="AE13" i="1" s="1"/>
  <c r="AB13" i="1"/>
  <c r="N13" i="1"/>
  <c r="J13" i="1"/>
  <c r="AP12" i="1"/>
  <c r="AO12" i="1"/>
  <c r="AQ12" i="1" s="1"/>
  <c r="AN12" i="1"/>
  <c r="AL12" i="1"/>
  <c r="AK12" i="1"/>
  <c r="AM12" i="1" s="1"/>
  <c r="AJ12" i="1"/>
  <c r="AI12" i="1"/>
  <c r="AH12" i="1"/>
  <c r="AG12" i="1"/>
  <c r="AF12" i="1"/>
  <c r="L12" i="1" s="1"/>
  <c r="AD12" i="1"/>
  <c r="AC12" i="1"/>
  <c r="AE12" i="1" s="1"/>
  <c r="AB12" i="1"/>
  <c r="N12" i="1"/>
  <c r="J12" i="1"/>
  <c r="AP11" i="1"/>
  <c r="AO11" i="1"/>
  <c r="AQ11" i="1" s="1"/>
  <c r="AN11" i="1"/>
  <c r="AL11" i="1"/>
  <c r="AK11" i="1"/>
  <c r="AM11" i="1" s="1"/>
  <c r="AJ11" i="1"/>
  <c r="AH11" i="1"/>
  <c r="AG11" i="1"/>
  <c r="AI11" i="1" s="1"/>
  <c r="AF11" i="1"/>
  <c r="L11" i="1" s="1"/>
  <c r="AD11" i="1"/>
  <c r="AC11" i="1"/>
  <c r="AE11" i="1" s="1"/>
  <c r="AB11" i="1"/>
  <c r="N11" i="1"/>
  <c r="J11" i="1"/>
  <c r="AP10" i="1"/>
  <c r="AO10" i="1"/>
  <c r="AQ10" i="1" s="1"/>
  <c r="AN10" i="1"/>
  <c r="AL10" i="1"/>
  <c r="AK10" i="1"/>
  <c r="AM10" i="1" s="1"/>
  <c r="AJ10" i="1"/>
  <c r="AH10" i="1"/>
  <c r="AG10" i="1"/>
  <c r="AI10" i="1" s="1"/>
  <c r="L10" i="1" s="1"/>
  <c r="AF10" i="1"/>
  <c r="AD10" i="1"/>
  <c r="AC10" i="1"/>
  <c r="AE10" i="1" s="1"/>
  <c r="AB10" i="1"/>
  <c r="N10" i="1"/>
  <c r="J10" i="1"/>
  <c r="AP9" i="1"/>
  <c r="AO9" i="1"/>
  <c r="AQ9" i="1" s="1"/>
  <c r="AN9" i="1"/>
  <c r="AL9" i="1"/>
  <c r="AK9" i="1"/>
  <c r="AM9" i="1" s="1"/>
  <c r="AJ9" i="1"/>
  <c r="AH9" i="1"/>
  <c r="AG9" i="1"/>
  <c r="AI9" i="1" s="1"/>
  <c r="L9" i="1" s="1"/>
  <c r="AF9" i="1"/>
  <c r="AD9" i="1"/>
  <c r="AC9" i="1"/>
  <c r="AE9" i="1" s="1"/>
  <c r="AB9" i="1"/>
  <c r="N9" i="1"/>
  <c r="J9" i="1"/>
  <c r="M9" i="1" s="1"/>
  <c r="AP8" i="1"/>
  <c r="AO8" i="1"/>
  <c r="AQ8" i="1" s="1"/>
  <c r="AN8" i="1"/>
  <c r="AL8" i="1"/>
  <c r="AK8" i="1"/>
  <c r="AM8" i="1" s="1"/>
  <c r="AJ8" i="1"/>
  <c r="AI8" i="1"/>
  <c r="AH8" i="1"/>
  <c r="AG8" i="1"/>
  <c r="AF8" i="1"/>
  <c r="AD8" i="1"/>
  <c r="AC8" i="1"/>
  <c r="AE8" i="1" s="1"/>
  <c r="AB8" i="1"/>
  <c r="N8" i="1"/>
  <c r="L8" i="1"/>
  <c r="J8" i="1"/>
  <c r="M8" i="1" s="1"/>
  <c r="AP7" i="1"/>
  <c r="AO7" i="1"/>
  <c r="AQ7" i="1" s="1"/>
  <c r="AN7" i="1"/>
  <c r="AL7" i="1"/>
  <c r="AK7" i="1"/>
  <c r="AM7" i="1" s="1"/>
  <c r="AJ7" i="1"/>
  <c r="AH7" i="1"/>
  <c r="AG7" i="1"/>
  <c r="AI7" i="1" s="1"/>
  <c r="AF7" i="1"/>
  <c r="AD7" i="1"/>
  <c r="AC7" i="1"/>
  <c r="AE7" i="1" s="1"/>
  <c r="AB7" i="1"/>
  <c r="N7" i="1"/>
  <c r="L7" i="1"/>
  <c r="J7" i="1"/>
  <c r="M7" i="1" s="1"/>
  <c r="AQ6" i="1"/>
  <c r="AP6" i="1"/>
  <c r="AO6" i="1"/>
  <c r="AN6" i="1"/>
  <c r="AL6" i="1"/>
  <c r="AK6" i="1"/>
  <c r="AM6" i="1" s="1"/>
  <c r="AJ6" i="1"/>
  <c r="AH6" i="1"/>
  <c r="AG6" i="1"/>
  <c r="AI6" i="1" s="1"/>
  <c r="AF6" i="1"/>
  <c r="L6" i="1" s="1"/>
  <c r="AD6" i="1"/>
  <c r="AC6" i="1"/>
  <c r="AE6" i="1" s="1"/>
  <c r="AB6" i="1"/>
  <c r="N6" i="1"/>
  <c r="J6" i="1"/>
  <c r="M16" i="1" l="1"/>
  <c r="M15" i="1"/>
  <c r="M22" i="1"/>
  <c r="M10" i="1"/>
  <c r="M11" i="1"/>
  <c r="M6" i="1"/>
  <c r="M12" i="1"/>
  <c r="M13" i="1"/>
  <c r="M18" i="1"/>
  <c r="M21" i="1"/>
  <c r="L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tc={409DC1D8-B7E8-4597-A709-834BDF69D5D0}</author>
    <author>tc={27476E30-722D-4373-89BC-9BDF6F622C3A}</author>
  </authors>
  <commentList>
    <comment ref="AB4" authorId="0" shapeId="0" xr:uid="{F890ABA8-7A35-487D-AEDC-472AED9106F9}">
      <text>
        <r>
          <rPr>
            <sz val="10"/>
            <color rgb="FF000000"/>
            <rFont val="Arial"/>
            <family val="2"/>
          </rPr>
          <t xml:space="preserve">Rating med spinnaker fra målebrevet
</t>
        </r>
      </text>
    </comment>
    <comment ref="AC4" authorId="0" shapeId="0" xr:uid="{76766CE7-DD3A-4BE5-AEF1-402FDC79D10D}">
      <text>
        <r>
          <rPr>
            <sz val="10"/>
            <color rgb="FF000000"/>
            <rFont val="Arial"/>
            <family val="2"/>
          </rPr>
          <t xml:space="preserve">Rating uten spinnaker fra målebrevet
</t>
        </r>
      </text>
    </comment>
    <comment ref="AD4" authorId="0" shapeId="0" xr:uid="{5D5B2B56-533B-4ABF-9BBE-B7579D022B3D}">
      <text>
        <r>
          <rPr>
            <sz val="10"/>
            <color rgb="FF000000"/>
            <rFont val="Arial"/>
            <family val="2"/>
          </rPr>
          <t xml:space="preserve">Rating med spinnaker short handed fra målebrevet
</t>
        </r>
      </text>
    </comment>
    <comment ref="AE4" authorId="0" shapeId="0" xr:uid="{EB2C9AEF-BECC-4D4A-8E10-E2B6E7611640}">
      <text>
        <r>
          <rPr>
            <sz val="10"/>
            <color rgb="FF000000"/>
            <rFont val="Arial"/>
            <family val="2"/>
          </rPr>
          <t xml:space="preserve">Rating short handed uten spinnaker - "beregnet"
</t>
        </r>
      </text>
    </comment>
    <comment ref="P18" authorId="1" shapeId="0" xr:uid="{409DC1D8-B7E8-4597-A709-834BDF69D5D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Rating fra NOR 9979</t>
      </text>
    </comment>
    <comment ref="P28" authorId="2" shapeId="0" xr:uid="{27476E30-722D-4373-89BC-9BDF6F622C3A}">
      <text>
        <t>[Kommentartråd]
Din versjon av Excel lar deg lese denne kommentartråden. Eventuelle endringer i den vil imidlertid bli fjernet hvis filen åpnes i en nyere versjon av Excel. Finn ut mer: https://go.microsoft.com/fwlink/?linkid=870924
Kommentar:
    Rating Brisen II NOR 5052</t>
      </text>
    </comment>
  </commentList>
</comments>
</file>

<file path=xl/sharedStrings.xml><?xml version="1.0" encoding="utf-8"?>
<sst xmlns="http://schemas.openxmlformats.org/spreadsheetml/2006/main" count="331" uniqueCount="144">
  <si>
    <t>Tirsdagsseilaser</t>
  </si>
  <si>
    <t>Ja</t>
  </si>
  <si>
    <t>Nei</t>
  </si>
  <si>
    <t>N-R 1 = N-R med spinnaker</t>
  </si>
  <si>
    <t>N-R 3 = N-R Shorthand med spinaker</t>
  </si>
  <si>
    <t>Master påmeldingsliste 2025</t>
  </si>
  <si>
    <t>Vind</t>
  </si>
  <si>
    <t>Startet</t>
  </si>
  <si>
    <t>Fullført</t>
  </si>
  <si>
    <t>storm</t>
  </si>
  <si>
    <t>lite</t>
  </si>
  <si>
    <t>middels</t>
  </si>
  <si>
    <t>mye</t>
  </si>
  <si>
    <t>N-R 2 = N-R uten spinnaker</t>
  </si>
  <si>
    <t>N-R 4 = N-R Shorthand uten spinnaker</t>
  </si>
  <si>
    <t>Deltagere:</t>
  </si>
  <si>
    <t xml:space="preserve">    Hoved</t>
  </si>
  <si>
    <t>rating</t>
  </si>
  <si>
    <t>Lite vind (4 m/s)</t>
  </si>
  <si>
    <t>Middels vind (6 m/s)</t>
  </si>
  <si>
    <t>Mye vind (8 m/s)</t>
  </si>
  <si>
    <t>Innmelding (standard)</t>
  </si>
  <si>
    <t>Plass</t>
  </si>
  <si>
    <t>Kaptein</t>
  </si>
  <si>
    <t>Forening</t>
  </si>
  <si>
    <t>Båtnr</t>
  </si>
  <si>
    <t>Båttype</t>
  </si>
  <si>
    <t>Båtnavn</t>
  </si>
  <si>
    <t>Short</t>
  </si>
  <si>
    <t>Spin</t>
  </si>
  <si>
    <t>Starttid</t>
  </si>
  <si>
    <t>Tid mål</t>
  </si>
  <si>
    <t>Rating</t>
  </si>
  <si>
    <t>Korr. Tid</t>
  </si>
  <si>
    <t>Poeng</t>
  </si>
  <si>
    <t>Mobil</t>
  </si>
  <si>
    <t>Måletall</t>
  </si>
  <si>
    <t>Lite vind</t>
  </si>
  <si>
    <t xml:space="preserve">Mellom </t>
  </si>
  <si>
    <t>Mye vind</t>
  </si>
  <si>
    <t>Short
Hand</t>
  </si>
  <si>
    <t>SH
Lite vind</t>
  </si>
  <si>
    <t>SH
Mellom</t>
  </si>
  <si>
    <t>SH
Mye vind</t>
  </si>
  <si>
    <t>Uten Spinn</t>
  </si>
  <si>
    <t>U Spinn
Lite vind</t>
  </si>
  <si>
    <t>U Spinn
Mellom</t>
  </si>
  <si>
    <t>U Spinn
Mye vind</t>
  </si>
  <si>
    <t>N-R 1</t>
  </si>
  <si>
    <t>N-R 2</t>
  </si>
  <si>
    <t>N-R 3</t>
  </si>
  <si>
    <t>N-R 4</t>
  </si>
  <si>
    <t>ja</t>
  </si>
  <si>
    <t>nei</t>
  </si>
  <si>
    <t>Anne Gro Parnemann</t>
  </si>
  <si>
    <t>USF</t>
  </si>
  <si>
    <t>NOR</t>
  </si>
  <si>
    <t>H-båt</t>
  </si>
  <si>
    <t>Nipa</t>
  </si>
  <si>
    <t>Sandra Skiaker</t>
  </si>
  <si>
    <t>FS</t>
  </si>
  <si>
    <t>Express</t>
  </si>
  <si>
    <t>Roxanne</t>
  </si>
  <si>
    <t>Stein Thorstensen</t>
  </si>
  <si>
    <t>Rå Båt</t>
  </si>
  <si>
    <t>Egil Naustvik</t>
  </si>
  <si>
    <t>Linjett 33</t>
  </si>
  <si>
    <t>Fragancia</t>
  </si>
  <si>
    <t xml:space="preserve">Sturla Falck </t>
  </si>
  <si>
    <t>ELO</t>
  </si>
  <si>
    <t>Joachim Lyng-Olsen</t>
  </si>
  <si>
    <t>Contrast 33</t>
  </si>
  <si>
    <t>Vildensky</t>
  </si>
  <si>
    <t>Marius Andersen</t>
  </si>
  <si>
    <t>Farr 30</t>
  </si>
  <si>
    <t>Pakalolo</t>
  </si>
  <si>
    <t>Iver Iversen</t>
  </si>
  <si>
    <t>Grand Soleil 42 R</t>
  </si>
  <si>
    <t>Tango II</t>
  </si>
  <si>
    <t>Marcus Ramberg Christensen</t>
  </si>
  <si>
    <t>KNS</t>
  </si>
  <si>
    <t>J/80</t>
  </si>
  <si>
    <t>Baby Boop</t>
  </si>
  <si>
    <t>Ove A. Kvalnes</t>
  </si>
  <si>
    <t>Bavaria 35 match</t>
  </si>
  <si>
    <t>Occasione</t>
  </si>
  <si>
    <t>Ullrich Mende</t>
  </si>
  <si>
    <t>Oslo SF</t>
  </si>
  <si>
    <t>J/99</t>
  </si>
  <si>
    <t>Karikveite</t>
  </si>
  <si>
    <t>Pål Arvid Saltvedt</t>
  </si>
  <si>
    <t>Elan 40</t>
  </si>
  <si>
    <t>Jonna</t>
  </si>
  <si>
    <t>Mads Grimholt</t>
  </si>
  <si>
    <t>J/92</t>
  </si>
  <si>
    <t>IGGY</t>
  </si>
  <si>
    <t>Jon Vendelboe</t>
  </si>
  <si>
    <t>X-37</t>
  </si>
  <si>
    <t>Metaxa</t>
  </si>
  <si>
    <t>Yngve Amundsen</t>
  </si>
  <si>
    <t>X-35 OD</t>
  </si>
  <si>
    <t>Akhillevs-X</t>
  </si>
  <si>
    <t>Christian Stentoft Østby</t>
  </si>
  <si>
    <t>X-40</t>
  </si>
  <si>
    <t>Noomi II</t>
  </si>
  <si>
    <t>Peter Sahlström</t>
  </si>
  <si>
    <t>J/120</t>
  </si>
  <si>
    <t>the Joker</t>
  </si>
  <si>
    <t>Stig Ulfsby</t>
  </si>
  <si>
    <t>Sun Odyssey 35</t>
  </si>
  <si>
    <t>Balsam</t>
  </si>
  <si>
    <t>Aslak Vardund</t>
  </si>
  <si>
    <t>Elan 380</t>
  </si>
  <si>
    <t>Ajda</t>
  </si>
  <si>
    <t>dnf</t>
  </si>
  <si>
    <t>Espen Sunde</t>
  </si>
  <si>
    <t>Sun Odyssey 30i</t>
  </si>
  <si>
    <t>Vesla</t>
  </si>
  <si>
    <t>dns</t>
  </si>
  <si>
    <t>Nicolai Samuelsen</t>
  </si>
  <si>
    <t>H-Båt</t>
  </si>
  <si>
    <t xml:space="preserve">Kari </t>
  </si>
  <si>
    <t>Per Christian Andresen</t>
  </si>
  <si>
    <t>Dehler 34</t>
  </si>
  <si>
    <t>Bellini</t>
  </si>
  <si>
    <t>Ingrid Fladmark</t>
  </si>
  <si>
    <t>Albin Nova</t>
  </si>
  <si>
    <t>Fryd V</t>
  </si>
  <si>
    <t>Christian Stensholt</t>
  </si>
  <si>
    <t>Pogo 8,50</t>
  </si>
  <si>
    <t>Vindtora</t>
  </si>
  <si>
    <t>Arild Vikse</t>
  </si>
  <si>
    <t>11MOD</t>
  </si>
  <si>
    <t>Olivia</t>
  </si>
  <si>
    <t>Cecilia Stokkeland</t>
  </si>
  <si>
    <t>J/109</t>
  </si>
  <si>
    <t>JJFlash</t>
  </si>
  <si>
    <t>Kjell U Sandvig</t>
  </si>
  <si>
    <t>Bærum</t>
  </si>
  <si>
    <t>Arcona 410</t>
  </si>
  <si>
    <t>Stær</t>
  </si>
  <si>
    <t>Nils Parnemann</t>
  </si>
  <si>
    <t>BB13.5 One Off</t>
  </si>
  <si>
    <t>Husar Slettenes Berthe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</si>
</sst>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6" x14ac:knownFonts="1">
    <font>
      <sz val="10"/>
      <color rgb="FF000000"/>
      <name val="Arial"/>
    </font>
    <font>
      <b/>
      <sz val="16"/>
      <name val="Arial"/>
      <family val="2"/>
    </font>
    <font>
      <sz val="12"/>
      <color rgb="FF0000FF"/>
      <name val="Arial"/>
      <family val="2"/>
    </font>
    <font>
      <b/>
      <u/>
      <sz val="12"/>
      <color rgb="FF0000FF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b/>
      <sz val="12"/>
      <color rgb="FFEEECE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D9D9D9"/>
      <name val="Arial"/>
      <family val="2"/>
    </font>
    <font>
      <sz val="12"/>
      <color rgb="FF000000"/>
      <name val="Arial"/>
      <family val="2"/>
    </font>
    <font>
      <b/>
      <sz val="10"/>
      <name val="Arial"/>
      <family val="2"/>
    </font>
    <font>
      <sz val="10"/>
      <color rgb="FFEEECE1"/>
      <name val="Arial"/>
      <family val="2"/>
    </font>
    <font>
      <sz val="10"/>
      <color rgb="FFFFFFFF"/>
      <name val="Arial"/>
      <family val="2"/>
    </font>
    <font>
      <sz val="11"/>
      <color rgb="FF00000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rgb="FFC6D9F0"/>
      </patternFill>
    </fill>
    <fill>
      <patternFill patternType="solid">
        <fgColor theme="7" tint="0.79998168889431442"/>
        <bgColor rgb="FFC6D9F0"/>
      </patternFill>
    </fill>
    <fill>
      <patternFill patternType="solid">
        <fgColor theme="5" tint="0.79998168889431442"/>
        <bgColor rgb="FFC6D9F0"/>
      </patternFill>
    </fill>
    <fill>
      <patternFill patternType="solid">
        <fgColor rgb="FFA568D2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rgb="FFEA9999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rgb="FF00FF00"/>
      </patternFill>
    </fill>
    <fill>
      <patternFill patternType="solid">
        <fgColor theme="7" tint="0.79998168889431442"/>
        <bgColor rgb="FFEA9999"/>
      </patternFill>
    </fill>
    <fill>
      <patternFill patternType="solid">
        <fgColor theme="5" tint="0.79998168889431442"/>
        <bgColor rgb="FFEA9999"/>
      </patternFill>
    </fill>
    <fill>
      <patternFill patternType="solid">
        <fgColor theme="8" tint="0.79998168889431442"/>
        <bgColor rgb="FFB6D7A8"/>
      </patternFill>
    </fill>
    <fill>
      <patternFill patternType="solid">
        <fgColor theme="7" tint="0.79998168889431442"/>
        <bgColor rgb="FFB6D7A8"/>
      </patternFill>
    </fill>
    <fill>
      <patternFill patternType="solid">
        <fgColor theme="5" tint="0.79998168889431442"/>
        <bgColor rgb="FFB6D7A8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5" fillId="0" borderId="0"/>
  </cellStyleXfs>
  <cellXfs count="238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center" vertical="center"/>
    </xf>
    <xf numFmtId="46" fontId="4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2" borderId="0" xfId="0" applyFont="1" applyFill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7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8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right" vertical="center"/>
    </xf>
    <xf numFmtId="164" fontId="8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8" fillId="2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6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left" vertical="center"/>
    </xf>
    <xf numFmtId="164" fontId="12" fillId="2" borderId="4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6" fontId="12" fillId="0" borderId="7" xfId="0" applyNumberFormat="1" applyFont="1" applyBorder="1" applyAlignment="1">
      <alignment horizontal="center" vertical="center"/>
    </xf>
    <xf numFmtId="46" fontId="12" fillId="0" borderId="3" xfId="0" applyNumberFormat="1" applyFont="1" applyBorder="1" applyAlignment="1">
      <alignment horizontal="center" vertical="center"/>
    </xf>
    <xf numFmtId="164" fontId="12" fillId="2" borderId="5" xfId="0" applyNumberFormat="1" applyFont="1" applyFill="1" applyBorder="1" applyAlignment="1">
      <alignment horizontal="center" vertical="center"/>
    </xf>
    <xf numFmtId="46" fontId="12" fillId="2" borderId="3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164" fontId="12" fillId="6" borderId="8" xfId="0" applyNumberFormat="1" applyFont="1" applyFill="1" applyBorder="1" applyAlignment="1">
      <alignment horizontal="center" vertical="center" wrapText="1"/>
    </xf>
    <xf numFmtId="164" fontId="12" fillId="6" borderId="9" xfId="0" applyNumberFormat="1" applyFont="1" applyFill="1" applyBorder="1" applyAlignment="1">
      <alignment horizontal="center" vertical="center" wrapText="1"/>
    </xf>
    <xf numFmtId="164" fontId="12" fillId="7" borderId="9" xfId="0" applyNumberFormat="1" applyFont="1" applyFill="1" applyBorder="1" applyAlignment="1">
      <alignment horizontal="center" vertical="center" wrapText="1"/>
    </xf>
    <xf numFmtId="164" fontId="12" fillId="8" borderId="9" xfId="0" applyNumberFormat="1" applyFont="1" applyFill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164" fontId="12" fillId="0" borderId="11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46" fontId="12" fillId="0" borderId="13" xfId="0" applyNumberFormat="1" applyFont="1" applyBorder="1" applyAlignment="1">
      <alignment horizontal="center" vertical="center"/>
    </xf>
    <xf numFmtId="46" fontId="12" fillId="0" borderId="16" xfId="0" applyNumberFormat="1" applyFont="1" applyBorder="1" applyAlignment="1">
      <alignment horizontal="center" vertical="center"/>
    </xf>
    <xf numFmtId="164" fontId="12" fillId="2" borderId="13" xfId="0" applyNumberFormat="1" applyFont="1" applyFill="1" applyBorder="1" applyAlignment="1">
      <alignment horizontal="center" vertical="center"/>
    </xf>
    <xf numFmtId="46" fontId="12" fillId="2" borderId="14" xfId="0" applyNumberFormat="1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164" fontId="8" fillId="6" borderId="17" xfId="0" applyNumberFormat="1" applyFont="1" applyFill="1" applyBorder="1" applyAlignment="1">
      <alignment vertical="center" wrapText="1"/>
    </xf>
    <xf numFmtId="164" fontId="8" fillId="6" borderId="18" xfId="0" applyNumberFormat="1" applyFont="1" applyFill="1" applyBorder="1" applyAlignment="1">
      <alignment vertical="center" wrapText="1"/>
    </xf>
    <xf numFmtId="164" fontId="8" fillId="7" borderId="18" xfId="0" applyNumberFormat="1" applyFont="1" applyFill="1" applyBorder="1" applyAlignment="1">
      <alignment vertical="center" wrapText="1"/>
    </xf>
    <xf numFmtId="164" fontId="8" fillId="8" borderId="18" xfId="0" applyNumberFormat="1" applyFont="1" applyFill="1" applyBorder="1" applyAlignment="1">
      <alignment vertical="center" wrapText="1"/>
    </xf>
    <xf numFmtId="164" fontId="12" fillId="0" borderId="15" xfId="0" applyNumberFormat="1" applyFont="1" applyBorder="1" applyAlignment="1">
      <alignment horizontal="center" vertical="center"/>
    </xf>
    <xf numFmtId="164" fontId="12" fillId="0" borderId="19" xfId="0" applyNumberFormat="1" applyFont="1" applyBorder="1" applyAlignment="1">
      <alignment horizontal="center" vertical="center"/>
    </xf>
    <xf numFmtId="164" fontId="12" fillId="0" borderId="20" xfId="0" applyNumberFormat="1" applyFont="1" applyBorder="1" applyAlignment="1">
      <alignment horizontal="center" vertical="center"/>
    </xf>
    <xf numFmtId="0" fontId="0" fillId="0" borderId="14" xfId="0" applyBorder="1"/>
    <xf numFmtId="0" fontId="8" fillId="9" borderId="21" xfId="0" applyFont="1" applyFill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14" xfId="0" applyFont="1" applyBorder="1"/>
    <xf numFmtId="0" fontId="8" fillId="0" borderId="17" xfId="0" applyFont="1" applyBorder="1" applyAlignment="1">
      <alignment horizontal="center"/>
    </xf>
    <xf numFmtId="0" fontId="8" fillId="0" borderId="14" xfId="0" applyFont="1" applyBorder="1" applyAlignment="1">
      <alignment horizontal="right"/>
    </xf>
    <xf numFmtId="0" fontId="8" fillId="0" borderId="13" xfId="0" applyFont="1" applyBorder="1"/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46" fontId="8" fillId="0" borderId="21" xfId="0" applyNumberFormat="1" applyFont="1" applyBorder="1" applyAlignment="1">
      <alignment horizontal="center" vertical="center" wrapText="1"/>
    </xf>
    <xf numFmtId="46" fontId="8" fillId="0" borderId="22" xfId="0" applyNumberFormat="1" applyFont="1" applyBorder="1" applyAlignment="1">
      <alignment horizontal="center"/>
    </xf>
    <xf numFmtId="164" fontId="5" fillId="2" borderId="21" xfId="0" applyNumberFormat="1" applyFont="1" applyFill="1" applyBorder="1"/>
    <xf numFmtId="46" fontId="0" fillId="2" borderId="22" xfId="0" applyNumberFormat="1" applyFill="1" applyBorder="1" applyAlignment="1">
      <alignment horizontal="center"/>
    </xf>
    <xf numFmtId="2" fontId="8" fillId="2" borderId="21" xfId="0" applyNumberFormat="1" applyFont="1" applyFill="1" applyBorder="1" applyAlignment="1">
      <alignment horizontal="center"/>
    </xf>
    <xf numFmtId="0" fontId="9" fillId="3" borderId="13" xfId="0" applyFont="1" applyFill="1" applyBorder="1"/>
    <xf numFmtId="164" fontId="8" fillId="6" borderId="23" xfId="0" applyNumberFormat="1" applyFont="1" applyFill="1" applyBorder="1" applyAlignment="1">
      <alignment horizontal="center"/>
    </xf>
    <xf numFmtId="164" fontId="8" fillId="6" borderId="24" xfId="0" applyNumberFormat="1" applyFont="1" applyFill="1" applyBorder="1" applyAlignment="1">
      <alignment horizontal="center"/>
    </xf>
    <xf numFmtId="164" fontId="8" fillId="6" borderId="24" xfId="0" applyNumberFormat="1" applyFont="1" applyFill="1" applyBorder="1" applyAlignment="1">
      <alignment horizontal="center" wrapText="1"/>
    </xf>
    <xf numFmtId="164" fontId="8" fillId="7" borderId="24" xfId="0" applyNumberFormat="1" applyFont="1" applyFill="1" applyBorder="1" applyAlignment="1">
      <alignment horizontal="center"/>
    </xf>
    <xf numFmtId="164" fontId="8" fillId="8" borderId="18" xfId="0" applyNumberFormat="1" applyFont="1" applyFill="1" applyBorder="1" applyAlignment="1">
      <alignment horizontal="center"/>
    </xf>
    <xf numFmtId="164" fontId="8" fillId="0" borderId="23" xfId="0" applyNumberFormat="1" applyFont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1" xfId="0" applyFont="1" applyBorder="1" applyAlignment="1">
      <alignment horizontal="left"/>
    </xf>
    <xf numFmtId="0" fontId="8" fillId="0" borderId="22" xfId="0" applyFont="1" applyBorder="1"/>
    <xf numFmtId="0" fontId="8" fillId="0" borderId="23" xfId="0" applyFont="1" applyBorder="1" applyAlignment="1">
      <alignment horizontal="center"/>
    </xf>
    <xf numFmtId="0" fontId="15" fillId="0" borderId="22" xfId="0" applyFont="1" applyBorder="1"/>
    <xf numFmtId="0" fontId="8" fillId="0" borderId="21" xfId="0" applyFont="1" applyBorder="1"/>
    <xf numFmtId="0" fontId="8" fillId="0" borderId="22" xfId="0" applyFont="1" applyBorder="1" applyAlignment="1">
      <alignment horizontal="left" vertical="center"/>
    </xf>
    <xf numFmtId="2" fontId="8" fillId="2" borderId="13" xfId="0" applyNumberFormat="1" applyFont="1" applyFill="1" applyBorder="1" applyAlignment="1">
      <alignment horizontal="center"/>
    </xf>
    <xf numFmtId="0" fontId="9" fillId="3" borderId="21" xfId="0" applyFont="1" applyFill="1" applyBorder="1"/>
    <xf numFmtId="164" fontId="8" fillId="10" borderId="23" xfId="1" applyNumberFormat="1" applyFont="1" applyFill="1" applyBorder="1" applyAlignment="1">
      <alignment horizontal="center"/>
    </xf>
    <xf numFmtId="164" fontId="8" fillId="10" borderId="24" xfId="1" applyNumberFormat="1" applyFont="1" applyFill="1" applyBorder="1" applyAlignment="1">
      <alignment horizontal="center"/>
    </xf>
    <xf numFmtId="164" fontId="8" fillId="11" borderId="24" xfId="1" applyNumberFormat="1" applyFont="1" applyFill="1" applyBorder="1" applyAlignment="1">
      <alignment horizontal="center"/>
    </xf>
    <xf numFmtId="164" fontId="8" fillId="12" borderId="24" xfId="1" applyNumberFormat="1" applyFont="1" applyFill="1" applyBorder="1" applyAlignment="1">
      <alignment horizontal="center"/>
    </xf>
    <xf numFmtId="164" fontId="8" fillId="13" borderId="18" xfId="1" applyNumberFormat="1" applyFont="1" applyFill="1" applyBorder="1" applyAlignment="1">
      <alignment horizontal="center"/>
    </xf>
    <xf numFmtId="0" fontId="0" fillId="0" borderId="22" xfId="0" applyBorder="1"/>
    <xf numFmtId="0" fontId="8" fillId="2" borderId="14" xfId="0" applyFont="1" applyFill="1" applyBorder="1" applyAlignment="1">
      <alignment horizontal="left"/>
    </xf>
    <xf numFmtId="0" fontId="15" fillId="0" borderId="13" xfId="0" applyFont="1" applyBorder="1"/>
    <xf numFmtId="164" fontId="8" fillId="8" borderId="24" xfId="0" applyNumberFormat="1" applyFont="1" applyFill="1" applyBorder="1" applyAlignment="1">
      <alignment horizontal="center"/>
    </xf>
    <xf numFmtId="0" fontId="5" fillId="0" borderId="22" xfId="1" applyBorder="1"/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46" fontId="8" fillId="0" borderId="22" xfId="0" applyNumberFormat="1" applyFont="1" applyBorder="1" applyAlignment="1">
      <alignment horizontal="center" vertical="center"/>
    </xf>
    <xf numFmtId="164" fontId="8" fillId="2" borderId="21" xfId="0" applyNumberFormat="1" applyFont="1" applyFill="1" applyBorder="1" applyAlignment="1">
      <alignment horizontal="right" vertical="center"/>
    </xf>
    <xf numFmtId="0" fontId="8" fillId="0" borderId="21" xfId="0" applyFont="1" applyBorder="1" applyAlignment="1">
      <alignment vertical="center"/>
    </xf>
    <xf numFmtId="164" fontId="8" fillId="6" borderId="23" xfId="0" applyNumberFormat="1" applyFont="1" applyFill="1" applyBorder="1" applyAlignment="1">
      <alignment horizontal="center" vertical="center" wrapText="1"/>
    </xf>
    <xf numFmtId="164" fontId="8" fillId="6" borderId="24" xfId="0" applyNumberFormat="1" applyFont="1" applyFill="1" applyBorder="1" applyAlignment="1">
      <alignment horizontal="center" vertical="center" wrapText="1"/>
    </xf>
    <xf numFmtId="164" fontId="8" fillId="7" borderId="24" xfId="0" applyNumberFormat="1" applyFont="1" applyFill="1" applyBorder="1" applyAlignment="1">
      <alignment horizontal="center" vertical="center" wrapText="1"/>
    </xf>
    <xf numFmtId="164" fontId="8" fillId="8" borderId="24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wrapText="1"/>
    </xf>
    <xf numFmtId="0" fontId="8" fillId="0" borderId="17" xfId="0" applyFont="1" applyBorder="1" applyAlignment="1">
      <alignment horizontal="center" wrapText="1"/>
    </xf>
    <xf numFmtId="0" fontId="8" fillId="0" borderId="13" xfId="0" applyFont="1" applyBorder="1" applyAlignment="1">
      <alignment horizontal="left" wrapText="1"/>
    </xf>
    <xf numFmtId="0" fontId="8" fillId="0" borderId="14" xfId="0" applyFont="1" applyBorder="1" applyAlignment="1">
      <alignment horizontal="left"/>
    </xf>
    <xf numFmtId="164" fontId="5" fillId="2" borderId="13" xfId="0" applyNumberFormat="1" applyFont="1" applyFill="1" applyBorder="1"/>
    <xf numFmtId="0" fontId="9" fillId="3" borderId="13" xfId="0" applyFont="1" applyFill="1" applyBorder="1" applyAlignment="1">
      <alignment horizontal="right"/>
    </xf>
    <xf numFmtId="164" fontId="8" fillId="10" borderId="17" xfId="1" applyNumberFormat="1" applyFont="1" applyFill="1" applyBorder="1" applyAlignment="1">
      <alignment horizontal="center"/>
    </xf>
    <xf numFmtId="164" fontId="8" fillId="10" borderId="18" xfId="1" applyNumberFormat="1" applyFont="1" applyFill="1" applyBorder="1" applyAlignment="1">
      <alignment horizontal="center"/>
    </xf>
    <xf numFmtId="164" fontId="8" fillId="11" borderId="18" xfId="1" applyNumberFormat="1" applyFont="1" applyFill="1" applyBorder="1" applyAlignment="1">
      <alignment horizontal="center"/>
    </xf>
    <xf numFmtId="164" fontId="8" fillId="12" borderId="18" xfId="1" applyNumberFormat="1" applyFont="1" applyFill="1" applyBorder="1" applyAlignment="1">
      <alignment horizontal="center"/>
    </xf>
    <xf numFmtId="0" fontId="8" fillId="0" borderId="22" xfId="0" applyFont="1" applyBorder="1" applyAlignment="1">
      <alignment horizontal="right"/>
    </xf>
    <xf numFmtId="0" fontId="8" fillId="0" borderId="22" xfId="0" applyFont="1" applyBorder="1" applyAlignment="1">
      <alignment horizontal="left"/>
    </xf>
    <xf numFmtId="21" fontId="8" fillId="0" borderId="22" xfId="0" applyNumberFormat="1" applyFont="1" applyBorder="1" applyAlignment="1">
      <alignment horizontal="center"/>
    </xf>
    <xf numFmtId="0" fontId="9" fillId="3" borderId="26" xfId="0" applyFont="1" applyFill="1" applyBorder="1"/>
    <xf numFmtId="0" fontId="8" fillId="0" borderId="22" xfId="0" applyFont="1" applyBorder="1" applyAlignment="1">
      <alignment wrapText="1"/>
    </xf>
    <xf numFmtId="46" fontId="8" fillId="14" borderId="21" xfId="0" applyNumberFormat="1" applyFont="1" applyFill="1" applyBorder="1" applyAlignment="1">
      <alignment horizontal="center" vertical="center" wrapText="1"/>
    </xf>
    <xf numFmtId="164" fontId="8" fillId="10" borderId="23" xfId="0" applyNumberFormat="1" applyFont="1" applyFill="1" applyBorder="1" applyAlignment="1">
      <alignment horizontal="center"/>
    </xf>
    <xf numFmtId="164" fontId="8" fillId="10" borderId="18" xfId="0" applyNumberFormat="1" applyFont="1" applyFill="1" applyBorder="1" applyAlignment="1">
      <alignment horizontal="center"/>
    </xf>
    <xf numFmtId="164" fontId="8" fillId="15" borderId="24" xfId="0" applyNumberFormat="1" applyFont="1" applyFill="1" applyBorder="1" applyAlignment="1">
      <alignment horizontal="center"/>
    </xf>
    <xf numFmtId="164" fontId="8" fillId="10" borderId="24" xfId="0" applyNumberFormat="1" applyFont="1" applyFill="1" applyBorder="1" applyAlignment="1">
      <alignment horizontal="center"/>
    </xf>
    <xf numFmtId="164" fontId="8" fillId="16" borderId="24" xfId="0" applyNumberFormat="1" applyFont="1" applyFill="1" applyBorder="1" applyAlignment="1">
      <alignment horizontal="center"/>
    </xf>
    <xf numFmtId="164" fontId="8" fillId="17" borderId="24" xfId="0" applyNumberFormat="1" applyFont="1" applyFill="1" applyBorder="1" applyAlignment="1">
      <alignment horizontal="center"/>
    </xf>
    <xf numFmtId="0" fontId="8" fillId="0" borderId="21" xfId="1" applyFont="1" applyBorder="1" applyAlignment="1">
      <alignment horizontal="left"/>
    </xf>
    <xf numFmtId="0" fontId="8" fillId="0" borderId="22" xfId="1" applyFont="1" applyBorder="1"/>
    <xf numFmtId="0" fontId="8" fillId="0" borderId="23" xfId="1" applyFont="1" applyBorder="1" applyAlignment="1">
      <alignment horizontal="center"/>
    </xf>
    <xf numFmtId="0" fontId="8" fillId="0" borderId="22" xfId="1" applyFont="1" applyBorder="1" applyAlignment="1">
      <alignment horizontal="right"/>
    </xf>
    <xf numFmtId="0" fontId="8" fillId="2" borderId="22" xfId="1" applyFont="1" applyFill="1" applyBorder="1" applyAlignment="1">
      <alignment horizontal="left"/>
    </xf>
    <xf numFmtId="46" fontId="8" fillId="0" borderId="22" xfId="1" applyNumberFormat="1" applyFont="1" applyBorder="1" applyAlignment="1">
      <alignment horizontal="center"/>
    </xf>
    <xf numFmtId="164" fontId="5" fillId="2" borderId="21" xfId="1" applyNumberFormat="1" applyFill="1" applyBorder="1"/>
    <xf numFmtId="2" fontId="8" fillId="2" borderId="13" xfId="1" applyNumberFormat="1" applyFont="1" applyFill="1" applyBorder="1" applyAlignment="1">
      <alignment horizontal="center"/>
    </xf>
    <xf numFmtId="0" fontId="9" fillId="3" borderId="21" xfId="1" applyFont="1" applyFill="1" applyBorder="1"/>
    <xf numFmtId="164" fontId="8" fillId="6" borderId="23" xfId="1" applyNumberFormat="1" applyFont="1" applyFill="1" applyBorder="1" applyAlignment="1">
      <alignment horizontal="center"/>
    </xf>
    <xf numFmtId="164" fontId="8" fillId="6" borderId="24" xfId="1" applyNumberFormat="1" applyFont="1" applyFill="1" applyBorder="1" applyAlignment="1">
      <alignment horizontal="center"/>
    </xf>
    <xf numFmtId="164" fontId="8" fillId="7" borderId="24" xfId="1" applyNumberFormat="1" applyFont="1" applyFill="1" applyBorder="1" applyAlignment="1">
      <alignment horizontal="center"/>
    </xf>
    <xf numFmtId="164" fontId="8" fillId="8" borderId="24" xfId="1" applyNumberFormat="1" applyFont="1" applyFill="1" applyBorder="1" applyAlignment="1">
      <alignment horizontal="center"/>
    </xf>
    <xf numFmtId="164" fontId="8" fillId="0" borderId="23" xfId="1" applyNumberFormat="1" applyFont="1" applyBorder="1" applyAlignment="1">
      <alignment horizontal="center"/>
    </xf>
    <xf numFmtId="164" fontId="8" fillId="0" borderId="24" xfId="1" applyNumberFormat="1" applyFont="1" applyBorder="1" applyAlignment="1">
      <alignment horizontal="center"/>
    </xf>
    <xf numFmtId="164" fontId="5" fillId="0" borderId="25" xfId="1" applyNumberFormat="1" applyBorder="1" applyAlignment="1">
      <alignment horizontal="center"/>
    </xf>
    <xf numFmtId="164" fontId="5" fillId="0" borderId="23" xfId="1" applyNumberFormat="1" applyBorder="1" applyAlignment="1">
      <alignment horizontal="center"/>
    </xf>
    <xf numFmtId="164" fontId="5" fillId="0" borderId="24" xfId="1" applyNumberFormat="1" applyBorder="1" applyAlignment="1">
      <alignment horizontal="center"/>
    </xf>
    <xf numFmtId="0" fontId="8" fillId="0" borderId="23" xfId="0" applyFont="1" applyBorder="1" applyAlignment="1">
      <alignment horizontal="center" wrapText="1"/>
    </xf>
    <xf numFmtId="0" fontId="8" fillId="0" borderId="21" xfId="0" applyFont="1" applyBorder="1" applyAlignment="1">
      <alignment horizontal="left" wrapText="1"/>
    </xf>
    <xf numFmtId="0" fontId="9" fillId="3" borderId="21" xfId="0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8" fillId="2" borderId="22" xfId="0" applyFont="1" applyFill="1" applyBorder="1" applyAlignment="1">
      <alignment horizontal="left"/>
    </xf>
    <xf numFmtId="164" fontId="8" fillId="6" borderId="18" xfId="0" applyNumberFormat="1" applyFont="1" applyFill="1" applyBorder="1" applyAlignment="1">
      <alignment horizontal="center"/>
    </xf>
    <xf numFmtId="1" fontId="9" fillId="5" borderId="21" xfId="0" applyNumberFormat="1" applyFont="1" applyFill="1" applyBorder="1" applyAlignment="1">
      <alignment horizontal="right" vertical="center" wrapText="1"/>
    </xf>
    <xf numFmtId="0" fontId="8" fillId="0" borderId="0" xfId="1" applyFont="1" applyAlignment="1">
      <alignment horizontal="right"/>
    </xf>
    <xf numFmtId="164" fontId="8" fillId="7" borderId="18" xfId="1" applyNumberFormat="1" applyFont="1" applyFill="1" applyBorder="1" applyAlignment="1">
      <alignment horizontal="center"/>
    </xf>
    <xf numFmtId="164" fontId="8" fillId="8" borderId="18" xfId="1" applyNumberFormat="1" applyFont="1" applyFill="1" applyBorder="1" applyAlignment="1">
      <alignment horizontal="center"/>
    </xf>
    <xf numFmtId="164" fontId="8" fillId="6" borderId="23" xfId="0" applyNumberFormat="1" applyFont="1" applyFill="1" applyBorder="1" applyAlignment="1">
      <alignment horizontal="center" wrapText="1"/>
    </xf>
    <xf numFmtId="164" fontId="8" fillId="16" borderId="18" xfId="0" applyNumberFormat="1" applyFont="1" applyFill="1" applyBorder="1" applyAlignment="1">
      <alignment horizontal="center"/>
    </xf>
    <xf numFmtId="164" fontId="8" fillId="17" borderId="18" xfId="0" applyNumberFormat="1" applyFont="1" applyFill="1" applyBorder="1" applyAlignment="1">
      <alignment horizontal="center"/>
    </xf>
    <xf numFmtId="1" fontId="9" fillId="5" borderId="13" xfId="0" applyNumberFormat="1" applyFont="1" applyFill="1" applyBorder="1" applyAlignment="1">
      <alignment horizontal="right" vertical="center" wrapText="1"/>
    </xf>
    <xf numFmtId="164" fontId="8" fillId="13" borderId="24" xfId="1" applyNumberFormat="1" applyFont="1" applyFill="1" applyBorder="1" applyAlignment="1">
      <alignment horizontal="center"/>
    </xf>
    <xf numFmtId="0" fontId="8" fillId="0" borderId="13" xfId="0" applyFont="1" applyBorder="1" applyAlignment="1">
      <alignment horizontal="left" vertical="top"/>
    </xf>
    <xf numFmtId="0" fontId="8" fillId="0" borderId="14" xfId="0" applyFont="1" applyBorder="1" applyAlignment="1">
      <alignment vertical="top"/>
    </xf>
    <xf numFmtId="0" fontId="8" fillId="0" borderId="17" xfId="0" applyFont="1" applyBorder="1" applyAlignment="1">
      <alignment horizontal="center" vertical="top"/>
    </xf>
    <xf numFmtId="0" fontId="8" fillId="0" borderId="14" xfId="0" applyFont="1" applyBorder="1" applyAlignment="1">
      <alignment horizontal="right" vertical="top"/>
    </xf>
    <xf numFmtId="0" fontId="0" fillId="0" borderId="14" xfId="0" applyBorder="1" applyAlignment="1">
      <alignment vertical="top"/>
    </xf>
    <xf numFmtId="0" fontId="8" fillId="2" borderId="21" xfId="0" applyFont="1" applyFill="1" applyBorder="1" applyAlignment="1">
      <alignment horizontal="center" vertical="top"/>
    </xf>
    <xf numFmtId="0" fontId="8" fillId="2" borderId="22" xfId="0" applyFont="1" applyFill="1" applyBorder="1" applyAlignment="1">
      <alignment horizontal="center" vertical="top"/>
    </xf>
    <xf numFmtId="46" fontId="8" fillId="14" borderId="21" xfId="0" applyNumberFormat="1" applyFont="1" applyFill="1" applyBorder="1" applyAlignment="1">
      <alignment horizontal="center" vertical="top" wrapText="1"/>
    </xf>
    <xf numFmtId="46" fontId="8" fillId="0" borderId="14" xfId="0" applyNumberFormat="1" applyFont="1" applyBorder="1" applyAlignment="1">
      <alignment horizontal="center" vertical="top"/>
    </xf>
    <xf numFmtId="164" fontId="5" fillId="2" borderId="21" xfId="0" applyNumberFormat="1" applyFont="1" applyFill="1" applyBorder="1" applyAlignment="1">
      <alignment vertical="top"/>
    </xf>
    <xf numFmtId="46" fontId="0" fillId="2" borderId="22" xfId="0" applyNumberFormat="1" applyFill="1" applyBorder="1" applyAlignment="1">
      <alignment horizontal="center" vertical="top"/>
    </xf>
    <xf numFmtId="2" fontId="8" fillId="2" borderId="21" xfId="0" applyNumberFormat="1" applyFont="1" applyFill="1" applyBorder="1" applyAlignment="1">
      <alignment horizontal="center" vertical="top"/>
    </xf>
    <xf numFmtId="0" fontId="15" fillId="0" borderId="21" xfId="0" applyFont="1" applyBorder="1" applyAlignment="1">
      <alignment vertical="top"/>
    </xf>
    <xf numFmtId="164" fontId="8" fillId="6" borderId="23" xfId="0" applyNumberFormat="1" applyFont="1" applyFill="1" applyBorder="1" applyAlignment="1">
      <alignment horizontal="center" vertical="top" wrapText="1"/>
    </xf>
    <xf numFmtId="164" fontId="8" fillId="6" borderId="18" xfId="0" applyNumberFormat="1" applyFont="1" applyFill="1" applyBorder="1" applyAlignment="1">
      <alignment horizontal="center" vertical="top" wrapText="1"/>
    </xf>
    <xf numFmtId="164" fontId="8" fillId="6" borderId="24" xfId="0" applyNumberFormat="1" applyFont="1" applyFill="1" applyBorder="1" applyAlignment="1">
      <alignment horizontal="center" vertical="top" wrapText="1"/>
    </xf>
    <xf numFmtId="164" fontId="8" fillId="7" borderId="24" xfId="0" applyNumberFormat="1" applyFont="1" applyFill="1" applyBorder="1" applyAlignment="1">
      <alignment horizontal="center" vertical="top"/>
    </xf>
    <xf numFmtId="164" fontId="8" fillId="16" borderId="24" xfId="0" applyNumberFormat="1" applyFont="1" applyFill="1" applyBorder="1" applyAlignment="1">
      <alignment horizontal="center" vertical="top"/>
    </xf>
    <xf numFmtId="164" fontId="8" fillId="17" borderId="24" xfId="0" applyNumberFormat="1" applyFont="1" applyFill="1" applyBorder="1" applyAlignment="1">
      <alignment horizontal="center" vertical="top"/>
    </xf>
    <xf numFmtId="164" fontId="8" fillId="0" borderId="23" xfId="0" applyNumberFormat="1" applyFont="1" applyBorder="1" applyAlignment="1">
      <alignment horizontal="center" vertical="top"/>
    </xf>
    <xf numFmtId="164" fontId="8" fillId="0" borderId="24" xfId="0" applyNumberFormat="1" applyFont="1" applyBorder="1" applyAlignment="1">
      <alignment horizontal="center" vertical="top"/>
    </xf>
    <xf numFmtId="164" fontId="0" fillId="0" borderId="25" xfId="0" applyNumberFormat="1" applyBorder="1" applyAlignment="1">
      <alignment horizontal="center" vertical="top"/>
    </xf>
    <xf numFmtId="164" fontId="0" fillId="0" borderId="23" xfId="0" applyNumberFormat="1" applyBorder="1" applyAlignment="1">
      <alignment horizontal="center" vertical="top"/>
    </xf>
    <xf numFmtId="164" fontId="0" fillId="0" borderId="24" xfId="0" applyNumberFormat="1" applyBorder="1" applyAlignment="1">
      <alignment horizontal="center" vertical="top"/>
    </xf>
    <xf numFmtId="0" fontId="8" fillId="0" borderId="21" xfId="0" applyFont="1" applyBorder="1" applyAlignment="1">
      <alignment horizontal="center" vertical="top"/>
    </xf>
    <xf numFmtId="46" fontId="8" fillId="0" borderId="27" xfId="0" applyNumberFormat="1" applyFont="1" applyBorder="1" applyAlignment="1">
      <alignment horizontal="center"/>
    </xf>
    <xf numFmtId="164" fontId="8" fillId="11" borderId="23" xfId="0" applyNumberFormat="1" applyFont="1" applyFill="1" applyBorder="1" applyAlignment="1">
      <alignment horizontal="center"/>
    </xf>
    <xf numFmtId="164" fontId="8" fillId="18" borderId="24" xfId="0" applyNumberFormat="1" applyFont="1" applyFill="1" applyBorder="1" applyAlignment="1">
      <alignment horizontal="center"/>
    </xf>
    <xf numFmtId="164" fontId="8" fillId="19" borderId="24" xfId="0" applyNumberFormat="1" applyFont="1" applyFill="1" applyBorder="1" applyAlignment="1">
      <alignment horizontal="center"/>
    </xf>
    <xf numFmtId="164" fontId="8" fillId="20" borderId="24" xfId="0" applyNumberFormat="1" applyFont="1" applyFill="1" applyBorder="1" applyAlignment="1">
      <alignment horizontal="center"/>
    </xf>
    <xf numFmtId="0" fontId="15" fillId="0" borderId="21" xfId="0" applyFont="1" applyBorder="1"/>
    <xf numFmtId="164" fontId="8" fillId="21" borderId="23" xfId="0" applyNumberFormat="1" applyFont="1" applyFill="1" applyBorder="1" applyAlignment="1">
      <alignment horizontal="center"/>
    </xf>
    <xf numFmtId="164" fontId="8" fillId="21" borderId="24" xfId="1" applyNumberFormat="1" applyFont="1" applyFill="1" applyBorder="1" applyAlignment="1">
      <alignment horizontal="center"/>
    </xf>
    <xf numFmtId="164" fontId="8" fillId="14" borderId="24" xfId="0" applyNumberFormat="1" applyFont="1" applyFill="1" applyBorder="1" applyAlignment="1">
      <alignment horizontal="center"/>
    </xf>
    <xf numFmtId="0" fontId="8" fillId="9" borderId="21" xfId="1" applyFont="1" applyFill="1" applyBorder="1" applyAlignment="1">
      <alignment horizontal="center"/>
    </xf>
    <xf numFmtId="0" fontId="8" fillId="2" borderId="21" xfId="1" applyFont="1" applyFill="1" applyBorder="1" applyAlignment="1">
      <alignment horizontal="center"/>
    </xf>
    <xf numFmtId="0" fontId="8" fillId="2" borderId="22" xfId="1" applyFont="1" applyFill="1" applyBorder="1" applyAlignment="1">
      <alignment horizontal="center"/>
    </xf>
    <xf numFmtId="46" fontId="8" fillId="14" borderId="21" xfId="1" applyNumberFormat="1" applyFont="1" applyFill="1" applyBorder="1" applyAlignment="1">
      <alignment horizontal="center" vertical="center" wrapText="1"/>
    </xf>
    <xf numFmtId="2" fontId="8" fillId="2" borderId="21" xfId="1" applyNumberFormat="1" applyFont="1" applyFill="1" applyBorder="1" applyAlignment="1">
      <alignment horizontal="center"/>
    </xf>
    <xf numFmtId="0" fontId="8" fillId="0" borderId="21" xfId="1" applyFont="1" applyBorder="1" applyAlignment="1">
      <alignment horizontal="center"/>
    </xf>
    <xf numFmtId="164" fontId="5" fillId="2" borderId="21" xfId="1" applyNumberFormat="1" applyFill="1" applyBorder="1" applyAlignment="1">
      <alignment horizontal="right"/>
    </xf>
    <xf numFmtId="0" fontId="0" fillId="0" borderId="0" xfId="0" applyAlignment="1">
      <alignment horizontal="center"/>
    </xf>
    <xf numFmtId="164" fontId="12" fillId="2" borderId="2" xfId="0" applyNumberFormat="1" applyFont="1" applyFill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12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 xr:uid="{377AB913-5FED-400F-B53A-70BF6FB81A0D}"/>
  </cellStyles>
  <dxfs count="1">
    <dxf>
      <fill>
        <patternFill patternType="solid">
          <fgColor rgb="FFFCE8B2"/>
          <bgColor rgb="FFFCE8B2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2" name="Autofigur 5">
          <a:extLst>
            <a:ext uri="{FF2B5EF4-FFF2-40B4-BE49-F238E27FC236}">
              <a16:creationId xmlns:a16="http://schemas.microsoft.com/office/drawing/2014/main" id="{E89813F2-CA92-43BE-BC60-708E7484E22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3" name="Autofigur 5">
          <a:extLst>
            <a:ext uri="{FF2B5EF4-FFF2-40B4-BE49-F238E27FC236}">
              <a16:creationId xmlns:a16="http://schemas.microsoft.com/office/drawing/2014/main" id="{CA20C775-4812-4B6A-8F45-F6013B6808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4" name="Autofigur 5">
          <a:extLst>
            <a:ext uri="{FF2B5EF4-FFF2-40B4-BE49-F238E27FC236}">
              <a16:creationId xmlns:a16="http://schemas.microsoft.com/office/drawing/2014/main" id="{EA43A2AC-5B72-42AF-9A68-43C844B53B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5" name="Autofigur 5">
          <a:extLst>
            <a:ext uri="{FF2B5EF4-FFF2-40B4-BE49-F238E27FC236}">
              <a16:creationId xmlns:a16="http://schemas.microsoft.com/office/drawing/2014/main" id="{E6FC1911-9167-45F9-9D70-F452AA46F6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B44DCAF4-3BFB-4A04-BE0D-20F3F0F6EB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9F245A08-BCCD-4F50-B090-0F4B8E5EE8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1AD9131F-858C-487D-A366-C35948CBC8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C6C340EE-138A-45DC-90E5-5408F618A3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98BA7734-1087-4775-A54F-EA7240AD3D6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87E74A34-6739-435F-8377-F44B70E0A4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id="{BE746BAF-E65A-4C61-821D-ED64A394E7D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FDA4205F-24F7-473D-B84A-242DA83DF2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14" name="AutoShape 5">
          <a:extLst>
            <a:ext uri="{FF2B5EF4-FFF2-40B4-BE49-F238E27FC236}">
              <a16:creationId xmlns:a16="http://schemas.microsoft.com/office/drawing/2014/main" id="{AA903B62-C718-4B71-92E4-5FA655B5004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15" name="AutoShape 5">
          <a:extLst>
            <a:ext uri="{FF2B5EF4-FFF2-40B4-BE49-F238E27FC236}">
              <a16:creationId xmlns:a16="http://schemas.microsoft.com/office/drawing/2014/main" id="{1AC5488B-9598-4E93-9B9A-152C07983EB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16" name="AutoShape 5">
          <a:extLst>
            <a:ext uri="{FF2B5EF4-FFF2-40B4-BE49-F238E27FC236}">
              <a16:creationId xmlns:a16="http://schemas.microsoft.com/office/drawing/2014/main" id="{E1B18912-3210-427C-A8B6-6D8447C05E6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id="{FB5253FD-06EF-4A27-B79E-73782905E1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18" name="AutoShape 5">
          <a:extLst>
            <a:ext uri="{FF2B5EF4-FFF2-40B4-BE49-F238E27FC236}">
              <a16:creationId xmlns:a16="http://schemas.microsoft.com/office/drawing/2014/main" id="{5FB1D320-5624-43EF-B24F-17930702C4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19" name="AutoShape 5">
          <a:extLst>
            <a:ext uri="{FF2B5EF4-FFF2-40B4-BE49-F238E27FC236}">
              <a16:creationId xmlns:a16="http://schemas.microsoft.com/office/drawing/2014/main" id="{E70EA7F9-15AC-41BF-8C10-2BB9FFAB2D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20" name="AutoShape 5">
          <a:extLst>
            <a:ext uri="{FF2B5EF4-FFF2-40B4-BE49-F238E27FC236}">
              <a16:creationId xmlns:a16="http://schemas.microsoft.com/office/drawing/2014/main" id="{5C6F10B3-AC7D-43E8-B4D2-2EF16DB45F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21" name="AutoShape 5">
          <a:extLst>
            <a:ext uri="{FF2B5EF4-FFF2-40B4-BE49-F238E27FC236}">
              <a16:creationId xmlns:a16="http://schemas.microsoft.com/office/drawing/2014/main" id="{AD6B1EEA-90F4-4601-A292-21B7F5D4D1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22" name="AutoShape 5">
          <a:extLst>
            <a:ext uri="{FF2B5EF4-FFF2-40B4-BE49-F238E27FC236}">
              <a16:creationId xmlns:a16="http://schemas.microsoft.com/office/drawing/2014/main" id="{4F290B12-2CCF-491F-89F6-09DECE2BB6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23" name="AutoShape 5">
          <a:extLst>
            <a:ext uri="{FF2B5EF4-FFF2-40B4-BE49-F238E27FC236}">
              <a16:creationId xmlns:a16="http://schemas.microsoft.com/office/drawing/2014/main" id="{F082098C-E4E9-4CBC-9052-6CF29C6C86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24" name="AutoShape 5">
          <a:extLst>
            <a:ext uri="{FF2B5EF4-FFF2-40B4-BE49-F238E27FC236}">
              <a16:creationId xmlns:a16="http://schemas.microsoft.com/office/drawing/2014/main" id="{910FBE47-20F2-46F3-A955-8F75FBFF41E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25" name="AutoShape 5">
          <a:extLst>
            <a:ext uri="{FF2B5EF4-FFF2-40B4-BE49-F238E27FC236}">
              <a16:creationId xmlns:a16="http://schemas.microsoft.com/office/drawing/2014/main" id="{4EEA9AAF-59F1-40EF-9F66-88DE57221A6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26" name="AutoShape 5">
          <a:extLst>
            <a:ext uri="{FF2B5EF4-FFF2-40B4-BE49-F238E27FC236}">
              <a16:creationId xmlns:a16="http://schemas.microsoft.com/office/drawing/2014/main" id="{F58E1785-D6C6-4153-928F-0DAC27BC30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27" name="AutoShape 5">
          <a:extLst>
            <a:ext uri="{FF2B5EF4-FFF2-40B4-BE49-F238E27FC236}">
              <a16:creationId xmlns:a16="http://schemas.microsoft.com/office/drawing/2014/main" id="{590E0161-E44C-4ED5-8FE8-9392C32A5A0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28" name="AutoShape 5">
          <a:extLst>
            <a:ext uri="{FF2B5EF4-FFF2-40B4-BE49-F238E27FC236}">
              <a16:creationId xmlns:a16="http://schemas.microsoft.com/office/drawing/2014/main" id="{D376DFEF-91C1-4624-A15D-AF79FF2B3F3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29" name="AutoShape 5">
          <a:extLst>
            <a:ext uri="{FF2B5EF4-FFF2-40B4-BE49-F238E27FC236}">
              <a16:creationId xmlns:a16="http://schemas.microsoft.com/office/drawing/2014/main" id="{DAAA6020-3AE8-4792-AD44-BAAB3FED8F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30" name="AutoShape 5">
          <a:extLst>
            <a:ext uri="{FF2B5EF4-FFF2-40B4-BE49-F238E27FC236}">
              <a16:creationId xmlns:a16="http://schemas.microsoft.com/office/drawing/2014/main" id="{E5F42C2F-6118-4646-ACC7-2DF6D6DFC3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31" name="AutoShape 5">
          <a:extLst>
            <a:ext uri="{FF2B5EF4-FFF2-40B4-BE49-F238E27FC236}">
              <a16:creationId xmlns:a16="http://schemas.microsoft.com/office/drawing/2014/main" id="{1E33D677-2BA7-4CCF-B9C2-989F68CC91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32" name="AutoShape 5">
          <a:extLst>
            <a:ext uri="{FF2B5EF4-FFF2-40B4-BE49-F238E27FC236}">
              <a16:creationId xmlns:a16="http://schemas.microsoft.com/office/drawing/2014/main" id="{6A0473CA-7B9C-44BC-AECE-4D052A2AF5B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33" name="AutoShape 5">
          <a:extLst>
            <a:ext uri="{FF2B5EF4-FFF2-40B4-BE49-F238E27FC236}">
              <a16:creationId xmlns:a16="http://schemas.microsoft.com/office/drawing/2014/main" id="{AFE54317-6F71-44FC-A00E-7A6E7289106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34" name="AutoShape 5">
          <a:extLst>
            <a:ext uri="{FF2B5EF4-FFF2-40B4-BE49-F238E27FC236}">
              <a16:creationId xmlns:a16="http://schemas.microsoft.com/office/drawing/2014/main" id="{B3C94CA7-100E-4150-ACFB-697F307115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35" name="AutoShape 5">
          <a:extLst>
            <a:ext uri="{FF2B5EF4-FFF2-40B4-BE49-F238E27FC236}">
              <a16:creationId xmlns:a16="http://schemas.microsoft.com/office/drawing/2014/main" id="{CE3377F9-9D3D-4A64-92C5-2A15167288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36" name="AutoShape 5">
          <a:extLst>
            <a:ext uri="{FF2B5EF4-FFF2-40B4-BE49-F238E27FC236}">
              <a16:creationId xmlns:a16="http://schemas.microsoft.com/office/drawing/2014/main" id="{2E96C30C-7EAE-4591-8474-2ABB729CA0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37" name="AutoShape 5">
          <a:extLst>
            <a:ext uri="{FF2B5EF4-FFF2-40B4-BE49-F238E27FC236}">
              <a16:creationId xmlns:a16="http://schemas.microsoft.com/office/drawing/2014/main" id="{48925C80-EF50-491C-9118-BCD0610146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38" name="AutoShape 5">
          <a:extLst>
            <a:ext uri="{FF2B5EF4-FFF2-40B4-BE49-F238E27FC236}">
              <a16:creationId xmlns:a16="http://schemas.microsoft.com/office/drawing/2014/main" id="{0336CF53-2668-435D-84C3-24ADD1491F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39" name="AutoShape 5">
          <a:extLst>
            <a:ext uri="{FF2B5EF4-FFF2-40B4-BE49-F238E27FC236}">
              <a16:creationId xmlns:a16="http://schemas.microsoft.com/office/drawing/2014/main" id="{31BA9970-65A1-4D14-8348-CDED523AE66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40" name="AutoShape 5">
          <a:extLst>
            <a:ext uri="{FF2B5EF4-FFF2-40B4-BE49-F238E27FC236}">
              <a16:creationId xmlns:a16="http://schemas.microsoft.com/office/drawing/2014/main" id="{B5BBDB58-FEA0-4B26-B740-0B1B949B65A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41" name="AutoShape 5">
          <a:extLst>
            <a:ext uri="{FF2B5EF4-FFF2-40B4-BE49-F238E27FC236}">
              <a16:creationId xmlns:a16="http://schemas.microsoft.com/office/drawing/2014/main" id="{86BEEF32-DB38-402E-94B3-D27C76CF01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42" name="AutoShape 5">
          <a:extLst>
            <a:ext uri="{FF2B5EF4-FFF2-40B4-BE49-F238E27FC236}">
              <a16:creationId xmlns:a16="http://schemas.microsoft.com/office/drawing/2014/main" id="{5E66EE92-C601-4EE3-8E8A-4F1C4418DBC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43" name="AutoShape 5">
          <a:extLst>
            <a:ext uri="{FF2B5EF4-FFF2-40B4-BE49-F238E27FC236}">
              <a16:creationId xmlns:a16="http://schemas.microsoft.com/office/drawing/2014/main" id="{3BFA42D0-2CF5-458E-883C-9B3131B164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44" name="AutoShape 5">
          <a:extLst>
            <a:ext uri="{FF2B5EF4-FFF2-40B4-BE49-F238E27FC236}">
              <a16:creationId xmlns:a16="http://schemas.microsoft.com/office/drawing/2014/main" id="{384BF914-DE23-474C-A781-E062E4F92D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45" name="AutoShape 5">
          <a:extLst>
            <a:ext uri="{FF2B5EF4-FFF2-40B4-BE49-F238E27FC236}">
              <a16:creationId xmlns:a16="http://schemas.microsoft.com/office/drawing/2014/main" id="{FB90066D-DC34-4929-893D-C5D0B34CDA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46" name="AutoShape 5">
          <a:extLst>
            <a:ext uri="{FF2B5EF4-FFF2-40B4-BE49-F238E27FC236}">
              <a16:creationId xmlns:a16="http://schemas.microsoft.com/office/drawing/2014/main" id="{F4E4DB6A-4DE4-4941-B4B2-5C72454615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47" name="AutoShape 5">
          <a:extLst>
            <a:ext uri="{FF2B5EF4-FFF2-40B4-BE49-F238E27FC236}">
              <a16:creationId xmlns:a16="http://schemas.microsoft.com/office/drawing/2014/main" id="{FAEF9050-FEED-4FC1-BA53-1E35C55C45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48" name="AutoShape 5">
          <a:extLst>
            <a:ext uri="{FF2B5EF4-FFF2-40B4-BE49-F238E27FC236}">
              <a16:creationId xmlns:a16="http://schemas.microsoft.com/office/drawing/2014/main" id="{91A8C75C-D4E4-4029-B402-E3FFC274F41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49" name="AutoShape 5">
          <a:extLst>
            <a:ext uri="{FF2B5EF4-FFF2-40B4-BE49-F238E27FC236}">
              <a16:creationId xmlns:a16="http://schemas.microsoft.com/office/drawing/2014/main" id="{71AD824B-00AC-48AF-ABE5-3FFD2C95BC6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50" name="AutoShape 5">
          <a:extLst>
            <a:ext uri="{FF2B5EF4-FFF2-40B4-BE49-F238E27FC236}">
              <a16:creationId xmlns:a16="http://schemas.microsoft.com/office/drawing/2014/main" id="{8E722115-DDC7-4BFC-89A0-6A20CD0922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51" name="AutoShape 5">
          <a:extLst>
            <a:ext uri="{FF2B5EF4-FFF2-40B4-BE49-F238E27FC236}">
              <a16:creationId xmlns:a16="http://schemas.microsoft.com/office/drawing/2014/main" id="{0E14A57D-2CA9-4B39-A263-41354AAF8BC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52" name="AutoShape 5">
          <a:extLst>
            <a:ext uri="{FF2B5EF4-FFF2-40B4-BE49-F238E27FC236}">
              <a16:creationId xmlns:a16="http://schemas.microsoft.com/office/drawing/2014/main" id="{7BC8B751-B3C0-47C5-A4B3-6A21E282F3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53" name="AutoShape 5">
          <a:extLst>
            <a:ext uri="{FF2B5EF4-FFF2-40B4-BE49-F238E27FC236}">
              <a16:creationId xmlns:a16="http://schemas.microsoft.com/office/drawing/2014/main" id="{0D9D8A13-340D-4B7B-A850-EA0CFA47CE9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54" name="AutoShape 5">
          <a:extLst>
            <a:ext uri="{FF2B5EF4-FFF2-40B4-BE49-F238E27FC236}">
              <a16:creationId xmlns:a16="http://schemas.microsoft.com/office/drawing/2014/main" id="{9768F6BE-DAF2-4A11-9620-F9DC43573D5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55" name="AutoShape 5">
          <a:extLst>
            <a:ext uri="{FF2B5EF4-FFF2-40B4-BE49-F238E27FC236}">
              <a16:creationId xmlns:a16="http://schemas.microsoft.com/office/drawing/2014/main" id="{6B5C852E-7E40-4D56-AE9F-FD359EF4A4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56" name="AutoShape 5">
          <a:extLst>
            <a:ext uri="{FF2B5EF4-FFF2-40B4-BE49-F238E27FC236}">
              <a16:creationId xmlns:a16="http://schemas.microsoft.com/office/drawing/2014/main" id="{24F5789F-ED88-4BC2-9C08-3AF1E80E99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57" name="AutoShape 5">
          <a:extLst>
            <a:ext uri="{FF2B5EF4-FFF2-40B4-BE49-F238E27FC236}">
              <a16:creationId xmlns:a16="http://schemas.microsoft.com/office/drawing/2014/main" id="{B4525EA0-4243-4B6F-BD96-CAD3771D8B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58" name="AutoShape 5">
          <a:extLst>
            <a:ext uri="{FF2B5EF4-FFF2-40B4-BE49-F238E27FC236}">
              <a16:creationId xmlns:a16="http://schemas.microsoft.com/office/drawing/2014/main" id="{F4CA75EC-48AB-4525-9778-A7B8FB53F8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59" name="AutoShape 5">
          <a:extLst>
            <a:ext uri="{FF2B5EF4-FFF2-40B4-BE49-F238E27FC236}">
              <a16:creationId xmlns:a16="http://schemas.microsoft.com/office/drawing/2014/main" id="{E18FAEE6-245E-44A3-8721-2804A507D7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60" name="AutoShape 5">
          <a:extLst>
            <a:ext uri="{FF2B5EF4-FFF2-40B4-BE49-F238E27FC236}">
              <a16:creationId xmlns:a16="http://schemas.microsoft.com/office/drawing/2014/main" id="{BDFF66CB-5AFA-4F2F-BD63-31BAA00227F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61" name="AutoShape 5">
          <a:extLst>
            <a:ext uri="{FF2B5EF4-FFF2-40B4-BE49-F238E27FC236}">
              <a16:creationId xmlns:a16="http://schemas.microsoft.com/office/drawing/2014/main" id="{FC884952-F9A6-4171-AF70-40568794F6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62" name="AutoShape 5">
          <a:extLst>
            <a:ext uri="{FF2B5EF4-FFF2-40B4-BE49-F238E27FC236}">
              <a16:creationId xmlns:a16="http://schemas.microsoft.com/office/drawing/2014/main" id="{AD1CE162-6DC3-4E8F-BC47-770A3939E6D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63" name="AutoShape 5">
          <a:extLst>
            <a:ext uri="{FF2B5EF4-FFF2-40B4-BE49-F238E27FC236}">
              <a16:creationId xmlns:a16="http://schemas.microsoft.com/office/drawing/2014/main" id="{22763439-B344-428D-88A0-6BEF367AF3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64" name="AutoShape 5">
          <a:extLst>
            <a:ext uri="{FF2B5EF4-FFF2-40B4-BE49-F238E27FC236}">
              <a16:creationId xmlns:a16="http://schemas.microsoft.com/office/drawing/2014/main" id="{1CAFC54F-92A1-4D6F-B87D-09EA5CDC32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65" name="AutoShape 5">
          <a:extLst>
            <a:ext uri="{FF2B5EF4-FFF2-40B4-BE49-F238E27FC236}">
              <a16:creationId xmlns:a16="http://schemas.microsoft.com/office/drawing/2014/main" id="{3FA57FD3-4342-41F2-B4E2-F36B33A207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66" name="AutoShape 5">
          <a:extLst>
            <a:ext uri="{FF2B5EF4-FFF2-40B4-BE49-F238E27FC236}">
              <a16:creationId xmlns:a16="http://schemas.microsoft.com/office/drawing/2014/main" id="{2B75E461-149D-41B0-8CC5-C404E2249F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67" name="AutoShape 5">
          <a:extLst>
            <a:ext uri="{FF2B5EF4-FFF2-40B4-BE49-F238E27FC236}">
              <a16:creationId xmlns:a16="http://schemas.microsoft.com/office/drawing/2014/main" id="{8BA4D21B-AD7A-440F-9C0B-A33C3D0E39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68" name="AutoShape 5">
          <a:extLst>
            <a:ext uri="{FF2B5EF4-FFF2-40B4-BE49-F238E27FC236}">
              <a16:creationId xmlns:a16="http://schemas.microsoft.com/office/drawing/2014/main" id="{F38171BA-10B8-43CB-8134-CDDB6307156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69" name="AutoShape 5">
          <a:extLst>
            <a:ext uri="{FF2B5EF4-FFF2-40B4-BE49-F238E27FC236}">
              <a16:creationId xmlns:a16="http://schemas.microsoft.com/office/drawing/2014/main" id="{8AAFD4A9-AA22-4844-BA63-7B064D06A1E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70" name="AutoShape 5">
          <a:extLst>
            <a:ext uri="{FF2B5EF4-FFF2-40B4-BE49-F238E27FC236}">
              <a16:creationId xmlns:a16="http://schemas.microsoft.com/office/drawing/2014/main" id="{BF9996C6-371E-4EB4-B167-293BA7301C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71" name="AutoShape 5">
          <a:extLst>
            <a:ext uri="{FF2B5EF4-FFF2-40B4-BE49-F238E27FC236}">
              <a16:creationId xmlns:a16="http://schemas.microsoft.com/office/drawing/2014/main" id="{994F409C-5A84-4369-BE8A-9FF0CFF0281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72" name="AutoShape 5">
          <a:extLst>
            <a:ext uri="{FF2B5EF4-FFF2-40B4-BE49-F238E27FC236}">
              <a16:creationId xmlns:a16="http://schemas.microsoft.com/office/drawing/2014/main" id="{DB2CEA2C-F403-4CBA-90DB-19C775C4D3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73" name="AutoShape 5">
          <a:extLst>
            <a:ext uri="{FF2B5EF4-FFF2-40B4-BE49-F238E27FC236}">
              <a16:creationId xmlns:a16="http://schemas.microsoft.com/office/drawing/2014/main" id="{2A600C0A-9C49-4EFB-9D12-8F26295BBE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74" name="AutoShape 5">
          <a:extLst>
            <a:ext uri="{FF2B5EF4-FFF2-40B4-BE49-F238E27FC236}">
              <a16:creationId xmlns:a16="http://schemas.microsoft.com/office/drawing/2014/main" id="{DCDB725B-FA94-46DF-9F44-9436CF37F95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75" name="AutoShape 5">
          <a:extLst>
            <a:ext uri="{FF2B5EF4-FFF2-40B4-BE49-F238E27FC236}">
              <a16:creationId xmlns:a16="http://schemas.microsoft.com/office/drawing/2014/main" id="{C3E432AC-AB05-445B-B46E-8ABEC55C3FE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76" name="AutoShape 5">
          <a:extLst>
            <a:ext uri="{FF2B5EF4-FFF2-40B4-BE49-F238E27FC236}">
              <a16:creationId xmlns:a16="http://schemas.microsoft.com/office/drawing/2014/main" id="{E6461791-9115-4BE9-B08B-309E80CE5A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77" name="AutoShape 5">
          <a:extLst>
            <a:ext uri="{FF2B5EF4-FFF2-40B4-BE49-F238E27FC236}">
              <a16:creationId xmlns:a16="http://schemas.microsoft.com/office/drawing/2014/main" id="{5A24D8AB-5F58-495E-93D5-3368B06729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78" name="AutoShape 5">
          <a:extLst>
            <a:ext uri="{FF2B5EF4-FFF2-40B4-BE49-F238E27FC236}">
              <a16:creationId xmlns:a16="http://schemas.microsoft.com/office/drawing/2014/main" id="{3729B122-7696-41E7-B818-7A4CF6A88C0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79" name="AutoShape 5">
          <a:extLst>
            <a:ext uri="{FF2B5EF4-FFF2-40B4-BE49-F238E27FC236}">
              <a16:creationId xmlns:a16="http://schemas.microsoft.com/office/drawing/2014/main" id="{988586B6-1417-4217-95B6-42B91A53AC1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80" name="AutoShape 5">
          <a:extLst>
            <a:ext uri="{FF2B5EF4-FFF2-40B4-BE49-F238E27FC236}">
              <a16:creationId xmlns:a16="http://schemas.microsoft.com/office/drawing/2014/main" id="{3BF20302-794F-4A42-A1D1-79989A10646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81" name="AutoShape 5">
          <a:extLst>
            <a:ext uri="{FF2B5EF4-FFF2-40B4-BE49-F238E27FC236}">
              <a16:creationId xmlns:a16="http://schemas.microsoft.com/office/drawing/2014/main" id="{3FA20FEF-920E-48EA-BB75-9BAC241D6D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82" name="AutoShape 5">
          <a:extLst>
            <a:ext uri="{FF2B5EF4-FFF2-40B4-BE49-F238E27FC236}">
              <a16:creationId xmlns:a16="http://schemas.microsoft.com/office/drawing/2014/main" id="{364E0F78-C669-4594-A23B-992A36A9B63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83" name="AutoShape 5">
          <a:extLst>
            <a:ext uri="{FF2B5EF4-FFF2-40B4-BE49-F238E27FC236}">
              <a16:creationId xmlns:a16="http://schemas.microsoft.com/office/drawing/2014/main" id="{2424C76E-3EFA-447D-B4C8-AFAB9D67AAE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84" name="AutoShape 5">
          <a:extLst>
            <a:ext uri="{FF2B5EF4-FFF2-40B4-BE49-F238E27FC236}">
              <a16:creationId xmlns:a16="http://schemas.microsoft.com/office/drawing/2014/main" id="{219D45C8-17CA-40A0-AFBF-0B9A84F4C4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10</xdr:row>
      <xdr:rowOff>0</xdr:rowOff>
    </xdr:to>
    <xdr:sp macro="" textlink="">
      <xdr:nvSpPr>
        <xdr:cNvPr id="85" name="AutoShape 5">
          <a:extLst>
            <a:ext uri="{FF2B5EF4-FFF2-40B4-BE49-F238E27FC236}">
              <a16:creationId xmlns:a16="http://schemas.microsoft.com/office/drawing/2014/main" id="{056C4996-B735-4E25-9FF9-F13D707A40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065" cy="207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achim Lyng-Olsen" id="{2F190E7E-51EA-401E-9673-81BAB9B007CE}" userId="6b29995718a6a0c7" providerId="Windows Live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18" dT="2025-05-06T07:58:15.39" personId="{2F190E7E-51EA-401E-9673-81BAB9B007CE}" id="{409DC1D8-B7E8-4597-A709-834BDF69D5D0}">
    <text>Rating fra NOR 9979</text>
  </threadedComment>
  <threadedComment ref="P28" dT="2024-04-25T08:12:03.32" personId="{2F190E7E-51EA-401E-9673-81BAB9B007CE}" id="{27476E30-722D-4373-89BC-9BDF6F622C3A}">
    <text>Rating Brisen II NOR 5052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6F12-3F22-43BB-99CB-E149EF352ABF}">
  <dimension ref="A1:AS33"/>
  <sheetViews>
    <sheetView tabSelected="1" topLeftCell="H1" zoomScaleNormal="100" workbookViewId="0">
      <pane ySplit="5" topLeftCell="A6" activePane="bottomLeft" state="frozenSplit"/>
      <selection pane="bottomLeft" activeCell="P1" sqref="P1:P1048576"/>
    </sheetView>
  </sheetViews>
  <sheetFormatPr baseColWidth="10" defaultColWidth="17.42578125" defaultRowHeight="15" customHeight="1" outlineLevelCol="1" x14ac:dyDescent="0.2"/>
  <cols>
    <col min="1" max="1" width="5.5703125" style="10" customWidth="1"/>
    <col min="2" max="2" width="25.7109375" style="10" customWidth="1"/>
    <col min="3" max="3" width="9.42578125" style="10" customWidth="1"/>
    <col min="4" max="4" width="6.140625" style="10" customWidth="1"/>
    <col min="5" max="5" width="10.140625" style="10" customWidth="1"/>
    <col min="6" max="6" width="15" style="10" customWidth="1" outlineLevel="1"/>
    <col min="7" max="7" width="19.28515625" style="10" customWidth="1" outlineLevel="1"/>
    <col min="8" max="9" width="6" style="9" customWidth="1" outlineLevel="1"/>
    <col min="10" max="10" width="8.5703125" style="10" customWidth="1" outlineLevel="1"/>
    <col min="11" max="11" width="25.85546875" style="10" customWidth="1"/>
    <col min="12" max="12" width="8.7109375" style="10" customWidth="1"/>
    <col min="13" max="13" width="11.85546875" customWidth="1"/>
    <col min="14" max="14" width="6.5703125" customWidth="1"/>
    <col min="15" max="15" width="12.42578125" customWidth="1"/>
    <col min="16" max="17" width="9" customWidth="1"/>
    <col min="18" max="18" width="8.42578125" customWidth="1"/>
    <col min="19" max="19" width="8.5703125" customWidth="1"/>
    <col min="20" max="27" width="9" customWidth="1"/>
    <col min="28" max="43" width="8.5703125" customWidth="1"/>
    <col min="44" max="45" width="6.5703125" style="233" customWidth="1"/>
  </cols>
  <sheetData>
    <row r="1" spans="1:45" ht="19.5" customHeight="1" x14ac:dyDescent="0.2">
      <c r="A1" s="1" t="s">
        <v>0</v>
      </c>
      <c r="B1" s="2"/>
      <c r="C1" s="3"/>
      <c r="D1" s="4"/>
      <c r="E1" s="5"/>
      <c r="F1" s="6"/>
      <c r="G1" s="6"/>
      <c r="H1" s="4"/>
      <c r="I1" s="7"/>
      <c r="J1" s="8"/>
      <c r="K1" s="9"/>
      <c r="N1" s="4"/>
      <c r="O1" s="11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F1" t="s">
        <v>1</v>
      </c>
      <c r="AG1" t="s">
        <v>2</v>
      </c>
      <c r="AI1" s="13" t="s">
        <v>3</v>
      </c>
      <c r="AJ1" s="14"/>
      <c r="AK1" s="13" t="s">
        <v>4</v>
      </c>
      <c r="AL1" s="14"/>
      <c r="AM1" s="14"/>
      <c r="AR1" s="4"/>
      <c r="AS1" s="7"/>
    </row>
    <row r="2" spans="1:45" ht="19.5" customHeight="1" thickBot="1" x14ac:dyDescent="0.25">
      <c r="A2" s="15" t="s">
        <v>5</v>
      </c>
      <c r="B2" s="16"/>
      <c r="D2" s="9"/>
      <c r="E2" s="5" t="s">
        <v>6</v>
      </c>
      <c r="F2" s="17"/>
      <c r="G2" s="17"/>
      <c r="H2" s="18"/>
      <c r="I2" s="19" t="s">
        <v>7</v>
      </c>
      <c r="J2" s="4" t="s">
        <v>8</v>
      </c>
      <c r="K2" s="9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E2" t="s">
        <v>9</v>
      </c>
      <c r="AF2" s="21" t="s">
        <v>10</v>
      </c>
      <c r="AG2" s="21" t="s">
        <v>11</v>
      </c>
      <c r="AH2" s="22" t="s">
        <v>12</v>
      </c>
      <c r="AI2" s="23" t="s">
        <v>13</v>
      </c>
      <c r="AJ2" s="24"/>
      <c r="AK2" s="25" t="s">
        <v>14</v>
      </c>
      <c r="AL2" s="24"/>
      <c r="AM2" s="24"/>
      <c r="AR2" s="18"/>
      <c r="AS2" s="14"/>
    </row>
    <row r="3" spans="1:45" ht="19.5" customHeight="1" thickBot="1" x14ac:dyDescent="0.25">
      <c r="A3" s="26"/>
      <c r="B3" s="26"/>
      <c r="D3" s="9"/>
      <c r="E3" s="27" t="s">
        <v>10</v>
      </c>
      <c r="F3" s="17"/>
      <c r="G3" s="17"/>
      <c r="H3" s="28" t="s">
        <v>15</v>
      </c>
      <c r="I3" s="29">
        <v>19</v>
      </c>
      <c r="J3" s="30">
        <v>18</v>
      </c>
      <c r="K3" s="31"/>
      <c r="L3" s="24"/>
      <c r="M3" s="31"/>
      <c r="N3" s="32"/>
      <c r="O3" s="33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34"/>
      <c r="AC3" s="35" t="s">
        <v>16</v>
      </c>
      <c r="AD3" s="36" t="s">
        <v>17</v>
      </c>
      <c r="AE3" s="37"/>
      <c r="AF3" s="234" t="s">
        <v>18</v>
      </c>
      <c r="AG3" s="235"/>
      <c r="AH3" s="235"/>
      <c r="AI3" s="236"/>
      <c r="AJ3" s="234" t="s">
        <v>19</v>
      </c>
      <c r="AK3" s="235"/>
      <c r="AL3" s="235"/>
      <c r="AM3" s="236"/>
      <c r="AN3" s="234" t="s">
        <v>20</v>
      </c>
      <c r="AO3" s="235"/>
      <c r="AP3" s="235"/>
      <c r="AQ3" s="236"/>
      <c r="AR3" s="26" t="s">
        <v>21</v>
      </c>
      <c r="AS3" s="38"/>
    </row>
    <row r="4" spans="1:45" ht="26.25" customHeight="1" thickBot="1" x14ac:dyDescent="0.25">
      <c r="A4" s="39" t="s">
        <v>22</v>
      </c>
      <c r="B4" s="40" t="s">
        <v>23</v>
      </c>
      <c r="C4" s="41" t="s">
        <v>24</v>
      </c>
      <c r="D4" s="237" t="s">
        <v>25</v>
      </c>
      <c r="E4" s="235"/>
      <c r="F4" s="42" t="s">
        <v>26</v>
      </c>
      <c r="G4" s="43" t="s">
        <v>27</v>
      </c>
      <c r="H4" s="44" t="s">
        <v>28</v>
      </c>
      <c r="I4" s="45" t="s">
        <v>29</v>
      </c>
      <c r="J4" s="46" t="s">
        <v>30</v>
      </c>
      <c r="K4" s="47" t="s">
        <v>31</v>
      </c>
      <c r="L4" s="48" t="s">
        <v>32</v>
      </c>
      <c r="M4" s="49" t="s">
        <v>33</v>
      </c>
      <c r="N4" s="50" t="s">
        <v>34</v>
      </c>
      <c r="O4" s="51" t="s">
        <v>35</v>
      </c>
      <c r="P4" s="52" t="s">
        <v>36</v>
      </c>
      <c r="Q4" s="53" t="s">
        <v>37</v>
      </c>
      <c r="R4" s="53" t="s">
        <v>38</v>
      </c>
      <c r="S4" s="53" t="s">
        <v>39</v>
      </c>
      <c r="T4" s="54" t="s">
        <v>40</v>
      </c>
      <c r="U4" s="54" t="s">
        <v>41</v>
      </c>
      <c r="V4" s="54" t="s">
        <v>42</v>
      </c>
      <c r="W4" s="54" t="s">
        <v>43</v>
      </c>
      <c r="X4" s="55" t="s">
        <v>44</v>
      </c>
      <c r="Y4" s="55" t="s">
        <v>45</v>
      </c>
      <c r="Z4" s="55" t="s">
        <v>46</v>
      </c>
      <c r="AA4" s="55" t="s">
        <v>47</v>
      </c>
      <c r="AB4" s="56" t="s">
        <v>48</v>
      </c>
      <c r="AC4" s="56" t="s">
        <v>49</v>
      </c>
      <c r="AD4" s="56" t="s">
        <v>50</v>
      </c>
      <c r="AE4" s="57" t="s">
        <v>51</v>
      </c>
      <c r="AF4" s="58" t="s">
        <v>48</v>
      </c>
      <c r="AG4" s="59" t="s">
        <v>49</v>
      </c>
      <c r="AH4" s="59" t="s">
        <v>50</v>
      </c>
      <c r="AI4" s="60" t="s">
        <v>51</v>
      </c>
      <c r="AJ4" s="58" t="s">
        <v>48</v>
      </c>
      <c r="AK4" s="59" t="s">
        <v>49</v>
      </c>
      <c r="AL4" s="59" t="s">
        <v>50</v>
      </c>
      <c r="AM4" s="60" t="s">
        <v>51</v>
      </c>
      <c r="AN4" s="58" t="s">
        <v>48</v>
      </c>
      <c r="AO4" s="59" t="s">
        <v>49</v>
      </c>
      <c r="AP4" s="59" t="s">
        <v>50</v>
      </c>
      <c r="AQ4" s="60" t="s">
        <v>51</v>
      </c>
      <c r="AR4" s="44" t="s">
        <v>28</v>
      </c>
      <c r="AS4" s="44" t="s">
        <v>29</v>
      </c>
    </row>
    <row r="5" spans="1:45" s="83" customFormat="1" ht="12.75" customHeight="1" x14ac:dyDescent="0.2">
      <c r="A5" s="61">
        <v>0</v>
      </c>
      <c r="B5" s="62"/>
      <c r="C5" s="63"/>
      <c r="D5" s="64"/>
      <c r="E5" s="65"/>
      <c r="F5" s="66"/>
      <c r="G5" s="67"/>
      <c r="H5" s="68"/>
      <c r="I5" s="69"/>
      <c r="J5" s="70"/>
      <c r="K5" s="71"/>
      <c r="L5" s="72"/>
      <c r="M5" s="73"/>
      <c r="N5" s="74"/>
      <c r="O5" s="75"/>
      <c r="P5" s="76"/>
      <c r="Q5" s="77"/>
      <c r="R5" s="77"/>
      <c r="S5" s="77"/>
      <c r="T5" s="78"/>
      <c r="U5" s="78"/>
      <c r="V5" s="78"/>
      <c r="W5" s="78"/>
      <c r="X5" s="79"/>
      <c r="Y5" s="79"/>
      <c r="Z5" s="79"/>
      <c r="AA5" s="79"/>
      <c r="AB5" s="80"/>
      <c r="AC5" s="81"/>
      <c r="AD5" s="81"/>
      <c r="AE5" s="82"/>
      <c r="AF5" s="80"/>
      <c r="AG5" s="81"/>
      <c r="AH5" s="81"/>
      <c r="AI5" s="82"/>
      <c r="AJ5" s="80"/>
      <c r="AK5" s="81"/>
      <c r="AL5" s="81"/>
      <c r="AM5" s="82"/>
      <c r="AN5" s="80"/>
      <c r="AO5" s="81"/>
      <c r="AP5" s="81"/>
      <c r="AQ5" s="82"/>
      <c r="AR5" s="68" t="s">
        <v>52</v>
      </c>
      <c r="AS5" s="68" t="s">
        <v>53</v>
      </c>
    </row>
    <row r="6" spans="1:45" s="83" customFormat="1" ht="12.75" customHeight="1" x14ac:dyDescent="0.2">
      <c r="A6" s="84">
        <v>1</v>
      </c>
      <c r="B6" s="85" t="s">
        <v>54</v>
      </c>
      <c r="C6" s="86" t="s">
        <v>55</v>
      </c>
      <c r="D6" s="87" t="s">
        <v>56</v>
      </c>
      <c r="E6" s="88">
        <v>70</v>
      </c>
      <c r="F6" s="89" t="s">
        <v>57</v>
      </c>
      <c r="G6" s="86" t="s">
        <v>58</v>
      </c>
      <c r="H6" s="90" t="s">
        <v>2</v>
      </c>
      <c r="I6" s="91" t="s">
        <v>1</v>
      </c>
      <c r="J6" s="92" t="str">
        <f t="shared" ref="J6:J33" si="0">IF(P6&lt;1.03,"18:00","18:10")</f>
        <v>18:00</v>
      </c>
      <c r="K6" s="93">
        <v>0.81736111111111109</v>
      </c>
      <c r="L6" s="94">
        <f>IF($E$3="lite",IF(AND(H6="nei",I6="ja"),AF6,IF(AND(H6="nei",I6="nei"),AG6,IF(AND(H6="ja",I6="ja"),AH6,AI6))), IF($E$3="middels",IF(AND(H6="nei",I6="ja"),AJ6,IF(AND(H6="nei",I6="nei"),AK6,IF(AND(H6="ja",I6="ja"),AL6,AM6))), IF($E$3="mye",IF(AND(H6="nei",I6="ja"),AN6,IF(AND(H6="nei",I6="nei"),AO6,IF(AND(H6="ja",I6="ja"),AP6,AQ6))))))</f>
        <v>0.68679999999999997</v>
      </c>
      <c r="M6" s="95">
        <f t="shared" ref="M6:M33" si="1">IF(K6="Dnf","Dnf",(IF(K6="Dns","Dns",(IF(K6="Dsq","Dsq",(IF(K6="OCS","OCS",(K6-J6)*L6)))))))</f>
        <v>4.6263611111111096E-2</v>
      </c>
      <c r="N6" s="96">
        <f t="shared" ref="N6:N33" si="2">IF(K6="Dnf",1,(IF(K6="Dns",1.5,(IF(K6="Dsq",1.5,(A6/I$3))))))</f>
        <v>5.2631578947368418E-2</v>
      </c>
      <c r="O6" s="97">
        <v>97703440</v>
      </c>
      <c r="P6" s="98">
        <v>0.88949999999999996</v>
      </c>
      <c r="Q6" s="99">
        <v>0.68679999999999997</v>
      </c>
      <c r="R6" s="99">
        <v>0.89559999999999995</v>
      </c>
      <c r="S6" s="100">
        <v>1.0032000000000001</v>
      </c>
      <c r="T6" s="101">
        <v>0.872</v>
      </c>
      <c r="U6" s="101">
        <v>0.69040000000000001</v>
      </c>
      <c r="V6" s="101">
        <v>0.87829999999999997</v>
      </c>
      <c r="W6" s="101">
        <v>0.96579999999999999</v>
      </c>
      <c r="X6" s="102">
        <v>0.85160000000000002</v>
      </c>
      <c r="Y6" s="102">
        <v>0.6401</v>
      </c>
      <c r="Z6" s="102">
        <v>0.85809999999999997</v>
      </c>
      <c r="AA6" s="102">
        <v>0.97440000000000004</v>
      </c>
      <c r="AB6" s="103">
        <f t="shared" ref="AB6:AB33" si="3">P6</f>
        <v>0.88949999999999996</v>
      </c>
      <c r="AC6" s="104">
        <f t="shared" ref="AC6:AC33" si="4">X6</f>
        <v>0.85160000000000002</v>
      </c>
      <c r="AD6" s="104">
        <f t="shared" ref="AD6:AD33" si="5">T6</f>
        <v>0.872</v>
      </c>
      <c r="AE6" s="105">
        <f t="shared" ref="AE6:AE33" si="6">AC6*(T6/P6)</f>
        <v>0.83484564362001124</v>
      </c>
      <c r="AF6" s="106">
        <f t="shared" ref="AF6:AF33" si="7">Q6</f>
        <v>0.68679999999999997</v>
      </c>
      <c r="AG6" s="107">
        <f t="shared" ref="AG6:AG33" si="8">Y6</f>
        <v>0.6401</v>
      </c>
      <c r="AH6" s="107">
        <f t="shared" ref="AH6:AH33" si="9">U6</f>
        <v>0.69040000000000001</v>
      </c>
      <c r="AI6" s="105">
        <f t="shared" ref="AI6:AI33" si="10">AG6*(U6/Q6)</f>
        <v>0.64345521258008165</v>
      </c>
      <c r="AJ6" s="106">
        <f t="shared" ref="AJ6:AJ33" si="11">R6</f>
        <v>0.89559999999999995</v>
      </c>
      <c r="AK6" s="107">
        <f t="shared" ref="AK6:AK33" si="12">Z6</f>
        <v>0.85809999999999997</v>
      </c>
      <c r="AL6" s="107">
        <f t="shared" ref="AL6:AL33" si="13">V6</f>
        <v>0.87829999999999997</v>
      </c>
      <c r="AM6" s="105">
        <f t="shared" ref="AM6:AM33" si="14">AK6*(V6/R6)</f>
        <v>0.8415243747208575</v>
      </c>
      <c r="AN6" s="106">
        <f t="shared" ref="AN6:AN33" si="15">S6</f>
        <v>1.0032000000000001</v>
      </c>
      <c r="AO6" s="107">
        <f t="shared" ref="AO6:AO33" si="16">AA6</f>
        <v>0.97440000000000004</v>
      </c>
      <c r="AP6" s="107">
        <f t="shared" ref="AP6:AP33" si="17">W6</f>
        <v>0.96579999999999999</v>
      </c>
      <c r="AQ6" s="105">
        <f t="shared" ref="AQ6:AQ33" si="18">AO6*(W6/S6)</f>
        <v>0.93807368421052628</v>
      </c>
      <c r="AR6" s="90" t="s">
        <v>1</v>
      </c>
      <c r="AS6" s="108" t="s">
        <v>1</v>
      </c>
    </row>
    <row r="7" spans="1:45" s="122" customFormat="1" ht="12.75" customHeight="1" x14ac:dyDescent="0.25">
      <c r="A7" s="84">
        <v>2</v>
      </c>
      <c r="B7" s="109" t="s">
        <v>59</v>
      </c>
      <c r="C7" s="110" t="s">
        <v>60</v>
      </c>
      <c r="D7" s="111" t="s">
        <v>56</v>
      </c>
      <c r="E7" s="112">
        <v>660</v>
      </c>
      <c r="F7" s="113" t="s">
        <v>61</v>
      </c>
      <c r="G7" s="114" t="s">
        <v>62</v>
      </c>
      <c r="H7" s="90" t="s">
        <v>2</v>
      </c>
      <c r="I7" s="91" t="s">
        <v>2</v>
      </c>
      <c r="J7" s="92" t="str">
        <f t="shared" si="0"/>
        <v>18:00</v>
      </c>
      <c r="K7" s="93">
        <v>0.81869212962962967</v>
      </c>
      <c r="L7" s="94">
        <f>IF($E$3="lite",IF(AND(H7="nei",I7="ja"),AF7,IF(AND(H7="nei",I7="nei"),AG7,IF(AND(H7="ja",I7="ja"),AH7,AI7))), IF($E$3="middels",IF(AND(H7="nei",I7="ja"),AJ7,IF(AND(H7="nei",I7="nei"),AK7,IF(AND(H7="ja",I7="ja"),AL7,AM7))), IF($E$3="mye",IF(AND(H7="nei",I7="ja"),AN7,IF(AND(H7="nei",I7="nei"),AO7,IF(AND(H7="ja",I7="ja"),AP7,AQ7))))))</f>
        <v>0.68389999999999995</v>
      </c>
      <c r="M7" s="95">
        <f t="shared" si="1"/>
        <v>4.697854745370373E-2</v>
      </c>
      <c r="N7" s="115">
        <f t="shared" si="2"/>
        <v>0.10526315789473684</v>
      </c>
      <c r="O7" s="116">
        <v>45291614</v>
      </c>
      <c r="P7" s="117">
        <v>0.92920000000000003</v>
      </c>
      <c r="Q7" s="118">
        <v>0.73050000000000004</v>
      </c>
      <c r="R7" s="118">
        <v>0.93540000000000001</v>
      </c>
      <c r="S7" s="119">
        <v>1.0366</v>
      </c>
      <c r="T7" s="120">
        <v>0.91349999999999998</v>
      </c>
      <c r="U7" s="120">
        <v>0.73680000000000001</v>
      </c>
      <c r="V7" s="120">
        <v>0.92010000000000003</v>
      </c>
      <c r="W7" s="120">
        <v>1.0004999999999999</v>
      </c>
      <c r="X7" s="121">
        <v>0.89249999999999996</v>
      </c>
      <c r="Y7" s="121">
        <v>0.68389999999999995</v>
      </c>
      <c r="Z7" s="121">
        <v>0.89939999999999998</v>
      </c>
      <c r="AA7" s="121">
        <v>1.0078</v>
      </c>
      <c r="AB7" s="103">
        <f t="shared" si="3"/>
        <v>0.92920000000000003</v>
      </c>
      <c r="AC7" s="104">
        <f t="shared" si="4"/>
        <v>0.89249999999999996</v>
      </c>
      <c r="AD7" s="104">
        <f t="shared" si="5"/>
        <v>0.91349999999999998</v>
      </c>
      <c r="AE7" s="105">
        <f t="shared" si="6"/>
        <v>0.87742009255273345</v>
      </c>
      <c r="AF7" s="106">
        <f t="shared" si="7"/>
        <v>0.73050000000000004</v>
      </c>
      <c r="AG7" s="107">
        <f t="shared" si="8"/>
        <v>0.68389999999999995</v>
      </c>
      <c r="AH7" s="107">
        <f t="shared" si="9"/>
        <v>0.73680000000000001</v>
      </c>
      <c r="AI7" s="105">
        <f t="shared" si="10"/>
        <v>0.68979811088295684</v>
      </c>
      <c r="AJ7" s="106">
        <f t="shared" si="11"/>
        <v>0.93540000000000001</v>
      </c>
      <c r="AK7" s="107">
        <f t="shared" si="12"/>
        <v>0.89939999999999998</v>
      </c>
      <c r="AL7" s="107">
        <f t="shared" si="13"/>
        <v>0.92010000000000003</v>
      </c>
      <c r="AM7" s="105">
        <f t="shared" si="14"/>
        <v>0.88468883899935857</v>
      </c>
      <c r="AN7" s="106">
        <f t="shared" si="15"/>
        <v>1.0366</v>
      </c>
      <c r="AO7" s="107">
        <f t="shared" si="16"/>
        <v>1.0078</v>
      </c>
      <c r="AP7" s="107">
        <f t="shared" si="17"/>
        <v>1.0004999999999999</v>
      </c>
      <c r="AQ7" s="105">
        <f t="shared" si="18"/>
        <v>0.97270297125217053</v>
      </c>
      <c r="AR7" s="90" t="s">
        <v>2</v>
      </c>
      <c r="AS7" s="108" t="s">
        <v>1</v>
      </c>
    </row>
    <row r="8" spans="1:45" s="126" customFormat="1" ht="14.1" customHeight="1" x14ac:dyDescent="0.25">
      <c r="A8" s="84">
        <v>3</v>
      </c>
      <c r="B8" s="85" t="s">
        <v>63</v>
      </c>
      <c r="C8" s="86" t="s">
        <v>60</v>
      </c>
      <c r="D8" s="87" t="s">
        <v>56</v>
      </c>
      <c r="E8" s="88">
        <v>105</v>
      </c>
      <c r="F8" s="85" t="s">
        <v>57</v>
      </c>
      <c r="G8" s="123" t="s">
        <v>64</v>
      </c>
      <c r="H8" s="90" t="s">
        <v>2</v>
      </c>
      <c r="I8" s="91" t="s">
        <v>1</v>
      </c>
      <c r="J8" s="92" t="str">
        <f t="shared" si="0"/>
        <v>18:00</v>
      </c>
      <c r="K8" s="93">
        <v>0.81876157407407413</v>
      </c>
      <c r="L8" s="94">
        <f>IF($E$3="lite",IF(AND(H8="nei",I8="ja"),AF8,IF(AND(H8="nei",I8="nei"),AG8,IF(AND(H8="ja",I8="ja"),AH8,AI8))), IF($E$3="middels",IF(AND(H8="nei",I8="ja"),AJ8,IF(AND(H8="nei",I8="nei"),AK8,IF(AND(H8="ja",I8="ja"),AL8,AM8))), IF($E$3="mye",IF(AND(H8="nei",I8="ja"),AN8,IF(AND(H8="nei",I8="nei"),AO8,IF(AND(H8="ja",I8="ja"),AP8,AQ8))))))</f>
        <v>0.68679999999999997</v>
      </c>
      <c r="M8" s="95">
        <f t="shared" si="1"/>
        <v>4.7225449074074111E-2</v>
      </c>
      <c r="N8" s="96">
        <f t="shared" si="2"/>
        <v>0.15789473684210525</v>
      </c>
      <c r="O8" s="124">
        <v>90046568</v>
      </c>
      <c r="P8" s="98">
        <v>0.88949999999999996</v>
      </c>
      <c r="Q8" s="99">
        <v>0.68679999999999997</v>
      </c>
      <c r="R8" s="99">
        <v>0.89559999999999995</v>
      </c>
      <c r="S8" s="100">
        <v>1.0032000000000001</v>
      </c>
      <c r="T8" s="101">
        <v>0.872</v>
      </c>
      <c r="U8" s="101">
        <v>0.69040000000000001</v>
      </c>
      <c r="V8" s="101">
        <v>0.87829999999999997</v>
      </c>
      <c r="W8" s="101">
        <v>0.96579999999999999</v>
      </c>
      <c r="X8" s="125">
        <v>0.85160000000000002</v>
      </c>
      <c r="Y8" s="125">
        <v>0.6401</v>
      </c>
      <c r="Z8" s="125">
        <v>0.85809999999999997</v>
      </c>
      <c r="AA8" s="125">
        <v>0.97440000000000004</v>
      </c>
      <c r="AB8" s="103">
        <f t="shared" si="3"/>
        <v>0.88949999999999996</v>
      </c>
      <c r="AC8" s="104">
        <f t="shared" si="4"/>
        <v>0.85160000000000002</v>
      </c>
      <c r="AD8" s="104">
        <f t="shared" si="5"/>
        <v>0.872</v>
      </c>
      <c r="AE8" s="105">
        <f t="shared" si="6"/>
        <v>0.83484564362001124</v>
      </c>
      <c r="AF8" s="106">
        <f t="shared" si="7"/>
        <v>0.68679999999999997</v>
      </c>
      <c r="AG8" s="107">
        <f t="shared" si="8"/>
        <v>0.6401</v>
      </c>
      <c r="AH8" s="107">
        <f t="shared" si="9"/>
        <v>0.69040000000000001</v>
      </c>
      <c r="AI8" s="105">
        <f t="shared" si="10"/>
        <v>0.64345521258008165</v>
      </c>
      <c r="AJ8" s="106">
        <f t="shared" si="11"/>
        <v>0.89559999999999995</v>
      </c>
      <c r="AK8" s="107">
        <f t="shared" si="12"/>
        <v>0.85809999999999997</v>
      </c>
      <c r="AL8" s="107">
        <f t="shared" si="13"/>
        <v>0.87829999999999997</v>
      </c>
      <c r="AM8" s="105">
        <f t="shared" si="14"/>
        <v>0.8415243747208575</v>
      </c>
      <c r="AN8" s="106">
        <f t="shared" si="15"/>
        <v>1.0032000000000001</v>
      </c>
      <c r="AO8" s="107">
        <f t="shared" si="16"/>
        <v>0.97440000000000004</v>
      </c>
      <c r="AP8" s="107">
        <f t="shared" si="17"/>
        <v>0.96579999999999999</v>
      </c>
      <c r="AQ8" s="105">
        <f t="shared" si="18"/>
        <v>0.93807368421052628</v>
      </c>
      <c r="AR8" s="90" t="s">
        <v>1</v>
      </c>
      <c r="AS8" s="108" t="s">
        <v>1</v>
      </c>
    </row>
    <row r="9" spans="1:45" s="122" customFormat="1" ht="12.6" customHeight="1" x14ac:dyDescent="0.2">
      <c r="A9" s="84">
        <v>4</v>
      </c>
      <c r="B9" s="127" t="s">
        <v>65</v>
      </c>
      <c r="C9" s="128" t="s">
        <v>60</v>
      </c>
      <c r="D9" s="129" t="s">
        <v>56</v>
      </c>
      <c r="E9" s="128">
        <v>9727</v>
      </c>
      <c r="F9" s="127" t="s">
        <v>66</v>
      </c>
      <c r="G9" s="114" t="s">
        <v>67</v>
      </c>
      <c r="H9" s="90" t="s">
        <v>1</v>
      </c>
      <c r="I9" s="91" t="s">
        <v>2</v>
      </c>
      <c r="J9" s="92" t="str">
        <f t="shared" si="0"/>
        <v>18:00</v>
      </c>
      <c r="K9" s="130">
        <v>0.81817129629629626</v>
      </c>
      <c r="L9" s="131">
        <f>IF($E$3="lite",IF(AND(H9="nei",I9="ja"),AF9,IF(AND(H9="nei",I9="nei"),AG9,IF(AND(H9="ja",I9="ja"),AH9,AI9))), IF($E$3="middels",IF(AND(H9="nei",I9="ja"),AJ9,IF(AND(H9="nei",I9="nei"),AK9,IF(AND(H9="ja",I9="ja"),AL9,AM9))), IF($E$3="mye",IF(AND(H9="nei",I9="ja"),AN9,IF(AND(H9="nei",I9="nei"),AO9,IF(AND(H9="ja",I9="ja"),AP9,AQ9))))))</f>
        <v>0.73702532617037597</v>
      </c>
      <c r="M9" s="95">
        <f t="shared" si="1"/>
        <v>5.0243971888235095E-2</v>
      </c>
      <c r="N9" s="115">
        <f t="shared" si="2"/>
        <v>0.21052631578947367</v>
      </c>
      <c r="O9" s="132">
        <v>90135104</v>
      </c>
      <c r="P9" s="133">
        <v>0.98360000000000003</v>
      </c>
      <c r="Q9" s="118">
        <v>0.78180000000000005</v>
      </c>
      <c r="R9" s="134">
        <v>0.9909</v>
      </c>
      <c r="S9" s="134">
        <v>1.0860000000000001</v>
      </c>
      <c r="T9" s="135">
        <v>0.97219999999999995</v>
      </c>
      <c r="U9" s="135">
        <v>0.77949999999999997</v>
      </c>
      <c r="V9" s="135">
        <v>0.97950000000000004</v>
      </c>
      <c r="W9" s="135">
        <v>1.0664</v>
      </c>
      <c r="X9" s="136">
        <v>0.95209999999999995</v>
      </c>
      <c r="Y9" s="136">
        <v>0.73919999999999997</v>
      </c>
      <c r="Z9" s="136">
        <v>0.95940000000000003</v>
      </c>
      <c r="AA9" s="136">
        <v>1.0657000000000001</v>
      </c>
      <c r="AB9" s="103">
        <f t="shared" si="3"/>
        <v>0.98360000000000003</v>
      </c>
      <c r="AC9" s="104">
        <f t="shared" si="4"/>
        <v>0.95209999999999995</v>
      </c>
      <c r="AD9" s="104">
        <f t="shared" si="5"/>
        <v>0.97219999999999995</v>
      </c>
      <c r="AE9" s="105">
        <f t="shared" si="6"/>
        <v>0.94106508743391615</v>
      </c>
      <c r="AF9" s="106">
        <f t="shared" si="7"/>
        <v>0.78180000000000005</v>
      </c>
      <c r="AG9" s="107">
        <f t="shared" si="8"/>
        <v>0.73919999999999997</v>
      </c>
      <c r="AH9" s="107">
        <f t="shared" si="9"/>
        <v>0.77949999999999997</v>
      </c>
      <c r="AI9" s="105">
        <f t="shared" si="10"/>
        <v>0.73702532617037597</v>
      </c>
      <c r="AJ9" s="106">
        <f t="shared" si="11"/>
        <v>0.9909</v>
      </c>
      <c r="AK9" s="107">
        <f t="shared" si="12"/>
        <v>0.95940000000000003</v>
      </c>
      <c r="AL9" s="107">
        <f t="shared" si="13"/>
        <v>0.97950000000000004</v>
      </c>
      <c r="AM9" s="105">
        <f t="shared" si="14"/>
        <v>0.94836239782016352</v>
      </c>
      <c r="AN9" s="106">
        <f t="shared" si="15"/>
        <v>1.0860000000000001</v>
      </c>
      <c r="AO9" s="107">
        <f t="shared" si="16"/>
        <v>1.0657000000000001</v>
      </c>
      <c r="AP9" s="107">
        <f t="shared" si="17"/>
        <v>1.0664</v>
      </c>
      <c r="AQ9" s="105">
        <f t="shared" si="18"/>
        <v>1.0464663720073666</v>
      </c>
      <c r="AR9" s="90" t="s">
        <v>2</v>
      </c>
      <c r="AS9" s="108" t="s">
        <v>1</v>
      </c>
    </row>
    <row r="10" spans="1:45" s="83" customFormat="1" ht="12.75" customHeight="1" x14ac:dyDescent="0.2">
      <c r="A10" s="84">
        <v>5</v>
      </c>
      <c r="B10" s="89" t="s">
        <v>68</v>
      </c>
      <c r="C10" s="137" t="s">
        <v>60</v>
      </c>
      <c r="D10" s="138" t="s">
        <v>56</v>
      </c>
      <c r="E10" s="137">
        <v>22</v>
      </c>
      <c r="F10" s="139" t="s">
        <v>61</v>
      </c>
      <c r="G10" s="140" t="s">
        <v>69</v>
      </c>
      <c r="H10" s="90" t="s">
        <v>1</v>
      </c>
      <c r="I10" s="91" t="s">
        <v>2</v>
      </c>
      <c r="J10" s="92" t="str">
        <f t="shared" si="0"/>
        <v>18:00</v>
      </c>
      <c r="K10" s="93">
        <v>0.82424768518518521</v>
      </c>
      <c r="L10" s="141">
        <f>IF($E$3="lite",IF(AND(H10="nei",I10="ja"),AF10,IF(AND(H10="nei",I10="nei"),AG10,IF(AND(H10="ja",I10="ja"),AH10,AI10))), IF($E$3="middels",IF(AND(H10="nei",I10="ja"),AJ10,IF(AND(H10="nei",I10="nei"),AK10,IF(AND(H10="ja",I10="ja"),AL10,AM10))), IF($E$3="mye",IF(AND(H10="nei",I10="ja"),AN10,IF(AND(H10="nei",I10="nei"),AO10,IF(AND(H10="ja",I10="ja"),AP10,AQ10))))))</f>
        <v>0.68979811088295684</v>
      </c>
      <c r="M10" s="95">
        <f t="shared" si="1"/>
        <v>5.121591297817326E-2</v>
      </c>
      <c r="N10" s="115">
        <f t="shared" si="2"/>
        <v>0.26315789473684209</v>
      </c>
      <c r="O10" s="142">
        <v>90088476</v>
      </c>
      <c r="P10" s="143">
        <v>0.92920000000000003</v>
      </c>
      <c r="Q10" s="144">
        <v>0.73050000000000004</v>
      </c>
      <c r="R10" s="144">
        <v>0.93540000000000001</v>
      </c>
      <c r="S10" s="145">
        <v>1.0365</v>
      </c>
      <c r="T10" s="146">
        <v>0.91349999999999998</v>
      </c>
      <c r="U10" s="146">
        <v>0.73680000000000001</v>
      </c>
      <c r="V10" s="146">
        <v>0.92010000000000003</v>
      </c>
      <c r="W10" s="146">
        <v>1.0004999999999999</v>
      </c>
      <c r="X10" s="121">
        <v>0.89249999999999996</v>
      </c>
      <c r="Y10" s="121">
        <v>0.68389999999999995</v>
      </c>
      <c r="Z10" s="121">
        <v>0.89939999999999998</v>
      </c>
      <c r="AA10" s="121">
        <v>1.0077</v>
      </c>
      <c r="AB10" s="103">
        <f t="shared" si="3"/>
        <v>0.92920000000000003</v>
      </c>
      <c r="AC10" s="104">
        <f t="shared" si="4"/>
        <v>0.89249999999999996</v>
      </c>
      <c r="AD10" s="104">
        <f t="shared" si="5"/>
        <v>0.91349999999999998</v>
      </c>
      <c r="AE10" s="105">
        <f t="shared" si="6"/>
        <v>0.87742009255273345</v>
      </c>
      <c r="AF10" s="106">
        <f t="shared" si="7"/>
        <v>0.73050000000000004</v>
      </c>
      <c r="AG10" s="107">
        <f t="shared" si="8"/>
        <v>0.68389999999999995</v>
      </c>
      <c r="AH10" s="107">
        <f t="shared" si="9"/>
        <v>0.73680000000000001</v>
      </c>
      <c r="AI10" s="105">
        <f t="shared" si="10"/>
        <v>0.68979811088295684</v>
      </c>
      <c r="AJ10" s="106">
        <f t="shared" si="11"/>
        <v>0.93540000000000001</v>
      </c>
      <c r="AK10" s="107">
        <f t="shared" si="12"/>
        <v>0.89939999999999998</v>
      </c>
      <c r="AL10" s="107">
        <f t="shared" si="13"/>
        <v>0.92010000000000003</v>
      </c>
      <c r="AM10" s="105">
        <f t="shared" si="14"/>
        <v>0.88468883899935857</v>
      </c>
      <c r="AN10" s="106">
        <f t="shared" si="15"/>
        <v>1.0365</v>
      </c>
      <c r="AO10" s="107">
        <f t="shared" si="16"/>
        <v>1.0077</v>
      </c>
      <c r="AP10" s="107">
        <f t="shared" si="17"/>
        <v>1.0004999999999999</v>
      </c>
      <c r="AQ10" s="105">
        <f t="shared" si="18"/>
        <v>0.97270028943560061</v>
      </c>
      <c r="AR10" s="90" t="s">
        <v>1</v>
      </c>
      <c r="AS10" s="108" t="s">
        <v>2</v>
      </c>
    </row>
    <row r="11" spans="1:45" s="122" customFormat="1" ht="14.1" customHeight="1" x14ac:dyDescent="0.2">
      <c r="A11" s="84">
        <v>6</v>
      </c>
      <c r="B11" s="109" t="s">
        <v>70</v>
      </c>
      <c r="C11" s="110" t="s">
        <v>55</v>
      </c>
      <c r="D11" s="111" t="s">
        <v>56</v>
      </c>
      <c r="E11" s="147">
        <v>7055</v>
      </c>
      <c r="F11" s="109" t="s">
        <v>71</v>
      </c>
      <c r="G11" s="148" t="s">
        <v>72</v>
      </c>
      <c r="H11" s="90" t="s">
        <v>2</v>
      </c>
      <c r="I11" s="91" t="s">
        <v>1</v>
      </c>
      <c r="J11" s="92" t="str">
        <f t="shared" si="0"/>
        <v>18:00</v>
      </c>
      <c r="K11" s="149">
        <v>0.81909722222222225</v>
      </c>
      <c r="L11" s="94">
        <f>IF($E$3="lite",IF(AND(H11="nei",I11="ja"),AF11,IF(AND(H11="nei",I11="nei"),AG11,IF(AND(H11="ja",I11="ja"),AH11,AI11))), IF($E$3="middels",IF(AND(H11="nei",I11="ja"),AJ11,IF(AND(H11="nei",I11="nei"),AK11,IF(AND(H11="ja",I11="ja"),AL11,AM11))), IF($E$3="mye",IF(AND(H11="nei",I11="ja"),AN11,IF(AND(H11="nei",I11="nei"),AO11,IF(AND(H11="ja",I11="ja"),AP11,AQ11))))))</f>
        <v>0.75160000000000005</v>
      </c>
      <c r="M11" s="95">
        <f t="shared" si="1"/>
        <v>5.1933472222222249E-2</v>
      </c>
      <c r="N11" s="96">
        <f t="shared" si="2"/>
        <v>0.31578947368421051</v>
      </c>
      <c r="O11" s="150">
        <v>91649715</v>
      </c>
      <c r="P11" s="143">
        <v>0.97609999999999997</v>
      </c>
      <c r="Q11" s="144">
        <v>0.75160000000000005</v>
      </c>
      <c r="R11" s="144">
        <v>0.9829</v>
      </c>
      <c r="S11" s="145">
        <v>1.1012</v>
      </c>
      <c r="T11" s="146">
        <v>0.97</v>
      </c>
      <c r="U11" s="146">
        <v>0.75529999999999997</v>
      </c>
      <c r="V11" s="146">
        <v>0.97709999999999997</v>
      </c>
      <c r="W11" s="146">
        <v>1.0846</v>
      </c>
      <c r="X11" s="121">
        <v>0.93310000000000004</v>
      </c>
      <c r="Y11" s="121">
        <v>0.7006</v>
      </c>
      <c r="Z11" s="121">
        <v>0.93959999999999999</v>
      </c>
      <c r="AA11" s="121">
        <v>1.0711999999999999</v>
      </c>
      <c r="AB11" s="103">
        <f t="shared" si="3"/>
        <v>0.97609999999999997</v>
      </c>
      <c r="AC11" s="104">
        <f t="shared" si="4"/>
        <v>0.93310000000000004</v>
      </c>
      <c r="AD11" s="104">
        <f t="shared" si="5"/>
        <v>0.97</v>
      </c>
      <c r="AE11" s="105">
        <f t="shared" si="6"/>
        <v>0.92726872246696046</v>
      </c>
      <c r="AF11" s="106">
        <f t="shared" si="7"/>
        <v>0.75160000000000005</v>
      </c>
      <c r="AG11" s="107">
        <f t="shared" si="8"/>
        <v>0.7006</v>
      </c>
      <c r="AH11" s="107">
        <f t="shared" si="9"/>
        <v>0.75529999999999997</v>
      </c>
      <c r="AI11" s="105">
        <f t="shared" si="10"/>
        <v>0.70404893560404469</v>
      </c>
      <c r="AJ11" s="106">
        <f t="shared" si="11"/>
        <v>0.9829</v>
      </c>
      <c r="AK11" s="107">
        <f t="shared" si="12"/>
        <v>0.93959999999999999</v>
      </c>
      <c r="AL11" s="107">
        <f t="shared" si="13"/>
        <v>0.97709999999999997</v>
      </c>
      <c r="AM11" s="105">
        <f t="shared" si="14"/>
        <v>0.93405550920744729</v>
      </c>
      <c r="AN11" s="106">
        <f t="shared" si="15"/>
        <v>1.1012</v>
      </c>
      <c r="AO11" s="107">
        <f t="shared" si="16"/>
        <v>1.0711999999999999</v>
      </c>
      <c r="AP11" s="107">
        <f t="shared" si="17"/>
        <v>1.0846</v>
      </c>
      <c r="AQ11" s="105">
        <f t="shared" si="18"/>
        <v>1.0550522339266255</v>
      </c>
      <c r="AR11" s="90" t="s">
        <v>2</v>
      </c>
      <c r="AS11" s="108" t="s">
        <v>1</v>
      </c>
    </row>
    <row r="12" spans="1:45" s="122" customFormat="1" ht="14.1" customHeight="1" x14ac:dyDescent="0.2">
      <c r="A12" s="84">
        <v>7</v>
      </c>
      <c r="B12" s="113" t="s">
        <v>73</v>
      </c>
      <c r="C12" s="151" t="s">
        <v>60</v>
      </c>
      <c r="D12" s="111" t="s">
        <v>56</v>
      </c>
      <c r="E12" s="147">
        <v>26</v>
      </c>
      <c r="F12" s="109" t="s">
        <v>74</v>
      </c>
      <c r="G12" s="148" t="s">
        <v>75</v>
      </c>
      <c r="H12" s="90" t="s">
        <v>2</v>
      </c>
      <c r="I12" s="91" t="s">
        <v>1</v>
      </c>
      <c r="J12" s="152" t="str">
        <f t="shared" si="0"/>
        <v>18:10</v>
      </c>
      <c r="K12" s="93">
        <v>0.81444444444444442</v>
      </c>
      <c r="L12" s="94">
        <f>IF($E$3="lite",IF(AND(H12="nei",I12="ja"),AF12,IF(AND(H12="nei",I12="nei"),AG12,IF(AND(H12="ja",I12="ja"),AH12,AI12))), IF($E$3="middels",IF(AND(H12="nei",I12="ja"),AJ12,IF(AND(H12="nei",I12="nei"),AK12,IF(AND(H12="ja",I12="ja"),AL12,AM12))), IF($E$3="mye",IF(AND(H12="nei",I12="ja"),AN12,IF(AND(H12="nei",I12="nei"),AO12,IF(AND(H12="ja",I12="ja"),AP12,AQ12))))))</f>
        <v>0.92559999999999998</v>
      </c>
      <c r="M12" s="95">
        <f t="shared" si="1"/>
        <v>5.3221999999999992E-2</v>
      </c>
      <c r="N12" s="96">
        <f t="shared" si="2"/>
        <v>0.36842105263157893</v>
      </c>
      <c r="O12" s="116">
        <v>41576767</v>
      </c>
      <c r="P12" s="153">
        <v>1.1333</v>
      </c>
      <c r="Q12" s="154">
        <v>0.92559999999999998</v>
      </c>
      <c r="R12" s="155">
        <v>1.1324000000000001</v>
      </c>
      <c r="S12" s="156">
        <v>1.276</v>
      </c>
      <c r="T12" s="157">
        <v>1.0968</v>
      </c>
      <c r="U12" s="157">
        <v>0.91679999999999995</v>
      </c>
      <c r="V12" s="157">
        <v>1.0961000000000001</v>
      </c>
      <c r="W12" s="157">
        <v>1.2150000000000001</v>
      </c>
      <c r="X12" s="158">
        <v>1.0568</v>
      </c>
      <c r="Y12" s="158">
        <v>0.83799999999999997</v>
      </c>
      <c r="Z12" s="158">
        <v>1.0599000000000001</v>
      </c>
      <c r="AA12" s="158">
        <v>1.1927000000000001</v>
      </c>
      <c r="AB12" s="103">
        <f t="shared" si="3"/>
        <v>1.1333</v>
      </c>
      <c r="AC12" s="104">
        <f t="shared" si="4"/>
        <v>1.0568</v>
      </c>
      <c r="AD12" s="104">
        <f t="shared" si="5"/>
        <v>1.0968</v>
      </c>
      <c r="AE12" s="105">
        <f t="shared" si="6"/>
        <v>1.0227638224653666</v>
      </c>
      <c r="AF12" s="106">
        <f t="shared" si="7"/>
        <v>0.92559999999999998</v>
      </c>
      <c r="AG12" s="107">
        <f t="shared" si="8"/>
        <v>0.83799999999999997</v>
      </c>
      <c r="AH12" s="107">
        <f t="shared" si="9"/>
        <v>0.91679999999999995</v>
      </c>
      <c r="AI12" s="105">
        <f t="shared" si="10"/>
        <v>0.83003284356093343</v>
      </c>
      <c r="AJ12" s="106">
        <f t="shared" si="11"/>
        <v>1.1324000000000001</v>
      </c>
      <c r="AK12" s="107">
        <f t="shared" si="12"/>
        <v>1.0599000000000001</v>
      </c>
      <c r="AL12" s="107">
        <f t="shared" si="13"/>
        <v>1.0961000000000001</v>
      </c>
      <c r="AM12" s="105">
        <f t="shared" si="14"/>
        <v>1.0259240462734016</v>
      </c>
      <c r="AN12" s="106">
        <f t="shared" si="15"/>
        <v>1.276</v>
      </c>
      <c r="AO12" s="107">
        <f t="shared" si="16"/>
        <v>1.1927000000000001</v>
      </c>
      <c r="AP12" s="107">
        <f t="shared" si="17"/>
        <v>1.2150000000000001</v>
      </c>
      <c r="AQ12" s="105">
        <f t="shared" si="18"/>
        <v>1.1356822100313479</v>
      </c>
      <c r="AR12" s="90" t="s">
        <v>2</v>
      </c>
      <c r="AS12" s="108" t="s">
        <v>1</v>
      </c>
    </row>
    <row r="13" spans="1:45" s="122" customFormat="1" ht="12.75" customHeight="1" x14ac:dyDescent="0.2">
      <c r="A13" s="84">
        <v>8</v>
      </c>
      <c r="B13" s="159" t="s">
        <v>76</v>
      </c>
      <c r="C13" s="160" t="s">
        <v>55</v>
      </c>
      <c r="D13" s="161" t="s">
        <v>56</v>
      </c>
      <c r="E13" s="162">
        <v>11172</v>
      </c>
      <c r="F13" s="159" t="s">
        <v>77</v>
      </c>
      <c r="G13" s="163" t="s">
        <v>78</v>
      </c>
      <c r="H13" s="90" t="s">
        <v>2</v>
      </c>
      <c r="I13" s="91" t="s">
        <v>1</v>
      </c>
      <c r="J13" s="152" t="str">
        <f t="shared" si="0"/>
        <v>18:10</v>
      </c>
      <c r="K13" s="164">
        <v>0.81402777777777779</v>
      </c>
      <c r="L13" s="165">
        <f>IF($E$3="lite",IF(AND(H13="nei",I13="ja"),AF13,IF(AND(H13="nei",I13="nei"),AG13,IF(AND(H13="ja",I13="ja"),AH13,AI13))), IF($E$3="middels",IF(AND(H13="nei",I13="ja"),AJ13,IF(AND(H13="nei",I13="nei"),AK13,IF(AND(H13="ja",I13="ja"),AL13,AM13))), IF($E$3="mye",IF(AND(H13="nei",I13="ja"),AN13,IF(AND(H13="nei",I13="nei"),AO13,IF(AND(H13="ja",I13="ja"),AP13,AQ13))))))</f>
        <v>0.94589999999999996</v>
      </c>
      <c r="M13" s="95">
        <f t="shared" si="1"/>
        <v>5.399512500000004E-2</v>
      </c>
      <c r="N13" s="166">
        <f t="shared" si="2"/>
        <v>0.42105263157894735</v>
      </c>
      <c r="O13" s="167">
        <v>90518559</v>
      </c>
      <c r="P13" s="168">
        <v>1.1930000000000001</v>
      </c>
      <c r="Q13" s="144">
        <v>0.94589999999999996</v>
      </c>
      <c r="R13" s="169">
        <v>1.1999</v>
      </c>
      <c r="S13" s="169">
        <v>1.3308</v>
      </c>
      <c r="T13" s="170">
        <v>1.1635</v>
      </c>
      <c r="U13" s="170">
        <v>0.94520000000000004</v>
      </c>
      <c r="V13" s="170">
        <v>1.1695</v>
      </c>
      <c r="W13" s="170">
        <v>1.2798</v>
      </c>
      <c r="X13" s="171">
        <v>1.1383000000000001</v>
      </c>
      <c r="Y13" s="171">
        <v>0.87250000000000005</v>
      </c>
      <c r="Z13" s="171">
        <v>1.1451</v>
      </c>
      <c r="AA13" s="171">
        <v>1.2968</v>
      </c>
      <c r="AB13" s="172">
        <f t="shared" si="3"/>
        <v>1.1930000000000001</v>
      </c>
      <c r="AC13" s="173">
        <f t="shared" si="4"/>
        <v>1.1383000000000001</v>
      </c>
      <c r="AD13" s="173">
        <f t="shared" si="5"/>
        <v>1.1635</v>
      </c>
      <c r="AE13" s="174">
        <f t="shared" si="6"/>
        <v>1.1101525984911986</v>
      </c>
      <c r="AF13" s="175">
        <f t="shared" si="7"/>
        <v>0.94589999999999996</v>
      </c>
      <c r="AG13" s="176">
        <f t="shared" si="8"/>
        <v>0.87250000000000005</v>
      </c>
      <c r="AH13" s="176">
        <f t="shared" si="9"/>
        <v>0.94520000000000004</v>
      </c>
      <c r="AI13" s="174">
        <f t="shared" si="10"/>
        <v>0.87185431863833396</v>
      </c>
      <c r="AJ13" s="175">
        <f t="shared" si="11"/>
        <v>1.1999</v>
      </c>
      <c r="AK13" s="176">
        <f t="shared" si="12"/>
        <v>1.1451</v>
      </c>
      <c r="AL13" s="176">
        <f t="shared" si="13"/>
        <v>1.1695</v>
      </c>
      <c r="AM13" s="174">
        <f t="shared" si="14"/>
        <v>1.116088382365197</v>
      </c>
      <c r="AN13" s="175">
        <f t="shared" si="15"/>
        <v>1.3308</v>
      </c>
      <c r="AO13" s="176">
        <f t="shared" si="16"/>
        <v>1.2968</v>
      </c>
      <c r="AP13" s="176">
        <f t="shared" si="17"/>
        <v>1.2798</v>
      </c>
      <c r="AQ13" s="174">
        <f t="shared" si="18"/>
        <v>1.2471029756537422</v>
      </c>
      <c r="AR13" s="90" t="s">
        <v>2</v>
      </c>
      <c r="AS13" s="108" t="s">
        <v>1</v>
      </c>
    </row>
    <row r="14" spans="1:45" s="122" customFormat="1" ht="12.75" customHeight="1" x14ac:dyDescent="0.2">
      <c r="A14" s="84">
        <v>9</v>
      </c>
      <c r="B14" s="159" t="s">
        <v>79</v>
      </c>
      <c r="C14" s="160" t="s">
        <v>80</v>
      </c>
      <c r="D14" s="177" t="s">
        <v>56</v>
      </c>
      <c r="E14" s="151">
        <v>329</v>
      </c>
      <c r="F14" s="178" t="s">
        <v>81</v>
      </c>
      <c r="G14" s="148" t="s">
        <v>82</v>
      </c>
      <c r="H14" s="90" t="s">
        <v>1</v>
      </c>
      <c r="I14" s="91" t="s">
        <v>1</v>
      </c>
      <c r="J14" s="92" t="str">
        <f t="shared" si="0"/>
        <v>18:00</v>
      </c>
      <c r="K14" s="93">
        <v>0.8168981481481481</v>
      </c>
      <c r="L14" s="94">
        <f>IF($E$3="lite",IF(AND(H14="nei",I14="ja"),AF14,IF(AND(H14="nei",I14="nei"),AG14,IF(AND(H14="ja",I14="ja"),AH14,AI14))), IF($E$3="middels",IF(AND(H14="nei",I14="ja"),AJ14,IF(AND(H14="nei",I14="nei"),AK14,IF(AND(H14="ja",I14="ja"),AL14,AM14))), IF($E$3="mye",IF(AND(H14="nei",I14="ja"),AN14,IF(AND(H14="nei",I14="nei"),AO14,IF(AND(H14="ja",I14="ja"),AP14,AQ14))))))</f>
        <v>0.81869999999999998</v>
      </c>
      <c r="M14" s="95">
        <f t="shared" si="1"/>
        <v>5.4769513888888843E-2</v>
      </c>
      <c r="N14" s="96">
        <f t="shared" si="2"/>
        <v>0.47368421052631576</v>
      </c>
      <c r="O14" s="179">
        <v>91173077</v>
      </c>
      <c r="P14" s="98">
        <v>1.0105999999999999</v>
      </c>
      <c r="Q14" s="144">
        <v>0.81340000000000001</v>
      </c>
      <c r="R14" s="99">
        <v>1.0130999999999999</v>
      </c>
      <c r="S14" s="99">
        <v>1.1362000000000001</v>
      </c>
      <c r="T14" s="101">
        <v>0.99529999999999996</v>
      </c>
      <c r="U14" s="101">
        <v>0.81869999999999998</v>
      </c>
      <c r="V14" s="101">
        <v>0.99760000000000004</v>
      </c>
      <c r="W14" s="101">
        <v>1.1027</v>
      </c>
      <c r="X14" s="125">
        <v>0.94850000000000001</v>
      </c>
      <c r="Y14" s="125">
        <v>0.73070000000000002</v>
      </c>
      <c r="Z14" s="125">
        <v>0.95450000000000002</v>
      </c>
      <c r="AA14" s="125">
        <v>1.0752999999999999</v>
      </c>
      <c r="AB14" s="172">
        <f t="shared" si="3"/>
        <v>1.0105999999999999</v>
      </c>
      <c r="AC14" s="173">
        <f t="shared" si="4"/>
        <v>0.94850000000000001</v>
      </c>
      <c r="AD14" s="173">
        <f t="shared" si="5"/>
        <v>0.99529999999999996</v>
      </c>
      <c r="AE14" s="174">
        <f t="shared" si="6"/>
        <v>0.93414016425885615</v>
      </c>
      <c r="AF14" s="175">
        <f t="shared" si="7"/>
        <v>0.81340000000000001</v>
      </c>
      <c r="AG14" s="176">
        <f t="shared" si="8"/>
        <v>0.73070000000000002</v>
      </c>
      <c r="AH14" s="176">
        <f t="shared" si="9"/>
        <v>0.81869999999999998</v>
      </c>
      <c r="AI14" s="174">
        <f t="shared" si="10"/>
        <v>0.73546113843127614</v>
      </c>
      <c r="AJ14" s="175">
        <f t="shared" si="11"/>
        <v>1.0130999999999999</v>
      </c>
      <c r="AK14" s="176">
        <f t="shared" si="12"/>
        <v>0.95450000000000002</v>
      </c>
      <c r="AL14" s="176">
        <f t="shared" si="13"/>
        <v>0.99760000000000004</v>
      </c>
      <c r="AM14" s="174">
        <f t="shared" si="14"/>
        <v>0.93989655512782566</v>
      </c>
      <c r="AN14" s="175">
        <f t="shared" si="15"/>
        <v>1.1362000000000001</v>
      </c>
      <c r="AO14" s="176">
        <f t="shared" si="16"/>
        <v>1.0752999999999999</v>
      </c>
      <c r="AP14" s="176">
        <f t="shared" si="17"/>
        <v>1.1027</v>
      </c>
      <c r="AQ14" s="174">
        <f t="shared" si="18"/>
        <v>1.0435955905650411</v>
      </c>
      <c r="AR14" s="90" t="s">
        <v>1</v>
      </c>
      <c r="AS14" s="108" t="s">
        <v>1</v>
      </c>
    </row>
    <row r="15" spans="1:45" s="122" customFormat="1" ht="12.75" customHeight="1" x14ac:dyDescent="0.2">
      <c r="A15" s="84">
        <v>10</v>
      </c>
      <c r="B15" s="109" t="s">
        <v>83</v>
      </c>
      <c r="C15" s="110" t="s">
        <v>55</v>
      </c>
      <c r="D15" s="111" t="s">
        <v>56</v>
      </c>
      <c r="E15" s="180">
        <v>11440</v>
      </c>
      <c r="F15" s="109" t="s">
        <v>84</v>
      </c>
      <c r="G15" s="181" t="s">
        <v>85</v>
      </c>
      <c r="H15" s="90" t="s">
        <v>1</v>
      </c>
      <c r="I15" s="91" t="s">
        <v>2</v>
      </c>
      <c r="J15" s="152" t="str">
        <f t="shared" si="0"/>
        <v>18:10</v>
      </c>
      <c r="K15" s="93">
        <v>0.828125</v>
      </c>
      <c r="L15" s="94">
        <f>IF($E$3="lite",IF(AND(H15="nei",I15="ja"),AF15,IF(AND(H15="nei",I15="nei"),AG15,IF(AND(H15="ja",I15="ja"),AH15,AI15))), IF($E$3="middels",IF(AND(H15="nei",I15="ja"),AJ15,IF(AND(H15="nei",I15="nei"),AK15,IF(AND(H15="ja",I15="ja"),AL15,AM15))), IF($E$3="mye",IF(AND(H15="nei",I15="ja"),AN15,IF(AND(H15="nei",I15="nei"),AO15,IF(AND(H15="ja",I15="ja"),AP15,AQ15))))))</f>
        <v>0.78423262938036653</v>
      </c>
      <c r="M15" s="95">
        <f t="shared" si="1"/>
        <v>5.582211424408861E-2</v>
      </c>
      <c r="N15" s="115">
        <f t="shared" si="2"/>
        <v>0.52631578947368418</v>
      </c>
      <c r="O15" s="116">
        <v>90691690</v>
      </c>
      <c r="P15" s="98">
        <v>1.0801000000000001</v>
      </c>
      <c r="Q15" s="182">
        <v>0.86180000000000001</v>
      </c>
      <c r="R15" s="99">
        <v>1.0859000000000001</v>
      </c>
      <c r="S15" s="99">
        <v>1.2003999999999999</v>
      </c>
      <c r="T15" s="101">
        <v>1.0709</v>
      </c>
      <c r="U15" s="101">
        <v>0.86029999999999995</v>
      </c>
      <c r="V15" s="101">
        <v>1.0767</v>
      </c>
      <c r="W15" s="101">
        <v>1.1842999999999999</v>
      </c>
      <c r="X15" s="125">
        <v>1.0267999999999999</v>
      </c>
      <c r="Y15" s="125">
        <v>0.78559999999999997</v>
      </c>
      <c r="Z15" s="125">
        <v>1.0338000000000001</v>
      </c>
      <c r="AA15" s="125">
        <v>1.1658999999999999</v>
      </c>
      <c r="AB15" s="103">
        <f t="shared" si="3"/>
        <v>1.0801000000000001</v>
      </c>
      <c r="AC15" s="104">
        <f t="shared" si="4"/>
        <v>1.0267999999999999</v>
      </c>
      <c r="AD15" s="104">
        <f t="shared" si="5"/>
        <v>1.0709</v>
      </c>
      <c r="AE15" s="105">
        <f t="shared" si="6"/>
        <v>1.0180539950004628</v>
      </c>
      <c r="AF15" s="106">
        <f t="shared" si="7"/>
        <v>0.86180000000000001</v>
      </c>
      <c r="AG15" s="107">
        <f t="shared" si="8"/>
        <v>0.78559999999999997</v>
      </c>
      <c r="AH15" s="107">
        <f t="shared" si="9"/>
        <v>0.86029999999999995</v>
      </c>
      <c r="AI15" s="105">
        <f t="shared" si="10"/>
        <v>0.78423262938036653</v>
      </c>
      <c r="AJ15" s="106">
        <f t="shared" si="11"/>
        <v>1.0859000000000001</v>
      </c>
      <c r="AK15" s="107">
        <f t="shared" si="12"/>
        <v>1.0338000000000001</v>
      </c>
      <c r="AL15" s="107">
        <f t="shared" si="13"/>
        <v>1.0767</v>
      </c>
      <c r="AM15" s="105">
        <f t="shared" si="14"/>
        <v>1.0250414034441477</v>
      </c>
      <c r="AN15" s="106">
        <f t="shared" si="15"/>
        <v>1.2003999999999999</v>
      </c>
      <c r="AO15" s="107">
        <f t="shared" si="16"/>
        <v>1.1658999999999999</v>
      </c>
      <c r="AP15" s="107">
        <f t="shared" si="17"/>
        <v>1.1842999999999999</v>
      </c>
      <c r="AQ15" s="105">
        <f t="shared" si="18"/>
        <v>1.1502627207597467</v>
      </c>
      <c r="AR15" s="90" t="s">
        <v>1</v>
      </c>
      <c r="AS15" s="108" t="s">
        <v>2</v>
      </c>
    </row>
    <row r="16" spans="1:45" s="122" customFormat="1" ht="12.75" customHeight="1" x14ac:dyDescent="0.2">
      <c r="A16" s="84">
        <v>11</v>
      </c>
      <c r="B16" s="109" t="s">
        <v>86</v>
      </c>
      <c r="C16" s="110" t="s">
        <v>87</v>
      </c>
      <c r="D16" s="111" t="s">
        <v>56</v>
      </c>
      <c r="E16" s="180">
        <v>16120</v>
      </c>
      <c r="F16" s="109" t="s">
        <v>88</v>
      </c>
      <c r="G16" s="181" t="s">
        <v>89</v>
      </c>
      <c r="H16" s="90" t="s">
        <v>1</v>
      </c>
      <c r="I16" s="91" t="s">
        <v>2</v>
      </c>
      <c r="J16" s="152" t="str">
        <f t="shared" si="0"/>
        <v>18:10</v>
      </c>
      <c r="K16" s="93">
        <v>0.83019675925925929</v>
      </c>
      <c r="L16" s="94">
        <f>IF($E$3="lite",IF(AND(H16="nei",I16="ja"),AF16,IF(AND(H16="nei",I16="nei"),AG16,IF(AND(H16="ja",I16="ja"),AH16,AI16))), IF($E$3="middels",IF(AND(H16="nei",I16="ja"),AJ16,IF(AND(H16="nei",I16="nei"),AK16,IF(AND(H16="ja",I16="ja"),AL16,AM16))), IF($E$3="mye",IF(AND(H16="nei",I16="ja"),AN16,IF(AND(H16="nei",I16="nei"),AO16,IF(AND(H16="ja",I16="ja"),AP16,AQ16))))))</f>
        <v>0.76654112259276663</v>
      </c>
      <c r="M16" s="95">
        <f t="shared" si="1"/>
        <v>5.615091163066694E-2</v>
      </c>
      <c r="N16" s="115">
        <f t="shared" si="2"/>
        <v>0.57894736842105265</v>
      </c>
      <c r="O16" s="183">
        <v>45204234</v>
      </c>
      <c r="P16" s="117">
        <v>1.0851999999999999</v>
      </c>
      <c r="Q16" s="144">
        <v>0.85160000000000002</v>
      </c>
      <c r="R16" s="118">
        <v>1.0911</v>
      </c>
      <c r="S16" s="119">
        <v>1.2196</v>
      </c>
      <c r="T16" s="120">
        <v>1.0722</v>
      </c>
      <c r="U16" s="146">
        <v>0.8569</v>
      </c>
      <c r="V16" s="146">
        <v>1.0786</v>
      </c>
      <c r="W16" s="146">
        <v>1.1889000000000001</v>
      </c>
      <c r="X16" s="121">
        <v>1.0167999999999999</v>
      </c>
      <c r="Y16" s="121">
        <v>0.76180000000000003</v>
      </c>
      <c r="Z16" s="121">
        <v>1.0235000000000001</v>
      </c>
      <c r="AA16" s="121">
        <v>1.1718999999999999</v>
      </c>
      <c r="AB16" s="103">
        <f t="shared" si="3"/>
        <v>1.0851999999999999</v>
      </c>
      <c r="AC16" s="104">
        <f t="shared" si="4"/>
        <v>1.0167999999999999</v>
      </c>
      <c r="AD16" s="104">
        <f t="shared" si="5"/>
        <v>1.0722</v>
      </c>
      <c r="AE16" s="105">
        <f t="shared" si="6"/>
        <v>1.00461938813122</v>
      </c>
      <c r="AF16" s="106">
        <f t="shared" si="7"/>
        <v>0.85160000000000002</v>
      </c>
      <c r="AG16" s="107">
        <f t="shared" si="8"/>
        <v>0.76180000000000003</v>
      </c>
      <c r="AH16" s="107">
        <f t="shared" si="9"/>
        <v>0.8569</v>
      </c>
      <c r="AI16" s="105">
        <f t="shared" si="10"/>
        <v>0.76654112259276663</v>
      </c>
      <c r="AJ16" s="106">
        <f t="shared" si="11"/>
        <v>1.0911</v>
      </c>
      <c r="AK16" s="107">
        <f t="shared" si="12"/>
        <v>1.0235000000000001</v>
      </c>
      <c r="AL16" s="107">
        <f t="shared" si="13"/>
        <v>1.0786</v>
      </c>
      <c r="AM16" s="105">
        <f t="shared" si="14"/>
        <v>1.0117744478049677</v>
      </c>
      <c r="AN16" s="106">
        <f t="shared" si="15"/>
        <v>1.2196</v>
      </c>
      <c r="AO16" s="107">
        <f t="shared" si="16"/>
        <v>1.1718999999999999</v>
      </c>
      <c r="AP16" s="107">
        <f t="shared" si="17"/>
        <v>1.1889000000000001</v>
      </c>
      <c r="AQ16" s="105">
        <f t="shared" si="18"/>
        <v>1.1424007133486389</v>
      </c>
      <c r="AR16" s="90" t="s">
        <v>1</v>
      </c>
      <c r="AS16" s="108" t="s">
        <v>2</v>
      </c>
    </row>
    <row r="17" spans="1:45" s="122" customFormat="1" ht="12.75" customHeight="1" x14ac:dyDescent="0.2">
      <c r="A17" s="84">
        <v>12</v>
      </c>
      <c r="B17" s="159" t="s">
        <v>90</v>
      </c>
      <c r="C17" s="160" t="s">
        <v>60</v>
      </c>
      <c r="D17" s="161" t="s">
        <v>56</v>
      </c>
      <c r="E17" s="184">
        <v>11733</v>
      </c>
      <c r="F17" s="159" t="s">
        <v>91</v>
      </c>
      <c r="G17" s="163" t="s">
        <v>92</v>
      </c>
      <c r="H17" s="90" t="s">
        <v>2</v>
      </c>
      <c r="I17" s="91" t="s">
        <v>1</v>
      </c>
      <c r="J17" s="152" t="str">
        <f t="shared" si="0"/>
        <v>18:10</v>
      </c>
      <c r="K17" s="164">
        <v>0.82314814814814818</v>
      </c>
      <c r="L17" s="165">
        <f>IF($E$3="lite",IF(AND(H17="nei",I17="ja"),AF17,IF(AND(H17="nei",I17="nei"),AG17,IF(AND(H17="ja",I17="ja"),AH17,AI17))), IF($E$3="middels",IF(AND(H17="nei",I17="ja"),AJ17,IF(AND(H17="nei",I17="nei"),AK17,IF(AND(H17="ja",I17="ja"),AL17,AM17))), IF($E$3="mye",IF(AND(H17="nei",I17="ja"),AN17,IF(AND(H17="nei",I17="nei"),AO17,IF(AND(H17="ja",I17="ja"),AP17,AQ17))))))</f>
        <v>0.85460000000000003</v>
      </c>
      <c r="M17" s="95">
        <f t="shared" si="1"/>
        <v>5.6577685185185238E-2</v>
      </c>
      <c r="N17" s="166">
        <f t="shared" si="2"/>
        <v>0.63157894736842102</v>
      </c>
      <c r="O17" s="167">
        <v>45065008</v>
      </c>
      <c r="P17" s="168">
        <v>1.0952999999999999</v>
      </c>
      <c r="Q17" s="144">
        <v>0.85460000000000003</v>
      </c>
      <c r="R17" s="169">
        <v>1.1032</v>
      </c>
      <c r="S17" s="169">
        <v>1.2249000000000001</v>
      </c>
      <c r="T17" s="170">
        <v>1.0868</v>
      </c>
      <c r="U17" s="185">
        <v>0.85499999999999998</v>
      </c>
      <c r="V17" s="185">
        <v>1.0947</v>
      </c>
      <c r="W17" s="185">
        <v>1.2090000000000001</v>
      </c>
      <c r="X17" s="186">
        <v>1.0513999999999999</v>
      </c>
      <c r="Y17" s="186">
        <v>0.79849999999999999</v>
      </c>
      <c r="Z17" s="186">
        <v>1.0588</v>
      </c>
      <c r="AA17" s="186">
        <v>1.1976</v>
      </c>
      <c r="AB17" s="172">
        <f t="shared" si="3"/>
        <v>1.0952999999999999</v>
      </c>
      <c r="AC17" s="173">
        <f t="shared" si="4"/>
        <v>1.0513999999999999</v>
      </c>
      <c r="AD17" s="173">
        <f t="shared" si="5"/>
        <v>1.0868</v>
      </c>
      <c r="AE17" s="174">
        <f t="shared" si="6"/>
        <v>1.0432406829179219</v>
      </c>
      <c r="AF17" s="175">
        <f t="shared" si="7"/>
        <v>0.85460000000000003</v>
      </c>
      <c r="AG17" s="176">
        <f t="shared" si="8"/>
        <v>0.79849999999999999</v>
      </c>
      <c r="AH17" s="176">
        <f t="shared" si="9"/>
        <v>0.85499999999999998</v>
      </c>
      <c r="AI17" s="174">
        <f t="shared" si="10"/>
        <v>0.79887374210156792</v>
      </c>
      <c r="AJ17" s="175">
        <f t="shared" si="11"/>
        <v>1.1032</v>
      </c>
      <c r="AK17" s="176">
        <f t="shared" si="12"/>
        <v>1.0588</v>
      </c>
      <c r="AL17" s="176">
        <f t="shared" si="13"/>
        <v>1.0947</v>
      </c>
      <c r="AM17" s="174">
        <f t="shared" si="14"/>
        <v>1.0506420957215374</v>
      </c>
      <c r="AN17" s="175">
        <f t="shared" si="15"/>
        <v>1.2249000000000001</v>
      </c>
      <c r="AO17" s="176">
        <f t="shared" si="16"/>
        <v>1.1976</v>
      </c>
      <c r="AP17" s="176">
        <f t="shared" si="17"/>
        <v>1.2090000000000001</v>
      </c>
      <c r="AQ17" s="174">
        <f t="shared" si="18"/>
        <v>1.1820543717854519</v>
      </c>
      <c r="AR17" s="90" t="s">
        <v>2</v>
      </c>
      <c r="AS17" s="108" t="s">
        <v>1</v>
      </c>
    </row>
    <row r="18" spans="1:45" s="122" customFormat="1" ht="14.1" customHeight="1" x14ac:dyDescent="0.2">
      <c r="A18" s="84">
        <v>13</v>
      </c>
      <c r="B18" s="113" t="s">
        <v>93</v>
      </c>
      <c r="C18" s="110" t="s">
        <v>60</v>
      </c>
      <c r="D18" s="111" t="s">
        <v>56</v>
      </c>
      <c r="E18" s="147">
        <v>10886</v>
      </c>
      <c r="F18" s="109" t="s">
        <v>94</v>
      </c>
      <c r="G18" s="148" t="s">
        <v>95</v>
      </c>
      <c r="H18" s="90" t="s">
        <v>2</v>
      </c>
      <c r="I18" s="91" t="s">
        <v>1</v>
      </c>
      <c r="J18" s="152" t="str">
        <f t="shared" si="0"/>
        <v>18:10</v>
      </c>
      <c r="K18" s="93">
        <v>0.82829861111111114</v>
      </c>
      <c r="L18" s="94">
        <f>IF($E$3="lite",IF(AND(H18="nei",I18="ja"),AF18,IF(AND(H18="nei",I18="nei"),AG18,IF(AND(H18="ja",I18="ja"),AH18,AI18))), IF($E$3="middels",IF(AND(H18="nei",I18="ja"),AJ18,IF(AND(H18="nei",I18="nei"),AK18,IF(AND(H18="ja",I18="ja"),AL18,AM18))), IF($E$3="mye",IF(AND(H18="nei",I18="ja"),AN18,IF(AND(H18="nei",I18="nei"),AO18,IF(AND(H18="ja",I18="ja"),AP18,AQ18))))))</f>
        <v>0.82310000000000005</v>
      </c>
      <c r="M18" s="95">
        <f t="shared" si="1"/>
        <v>5.8731614583333383E-2</v>
      </c>
      <c r="N18" s="115">
        <f t="shared" si="2"/>
        <v>0.68421052631578949</v>
      </c>
      <c r="O18" s="116">
        <v>90590170</v>
      </c>
      <c r="P18" s="187">
        <v>1.0423</v>
      </c>
      <c r="Q18" s="144">
        <v>0.82310000000000005</v>
      </c>
      <c r="R18" s="100">
        <v>1.0471999999999999</v>
      </c>
      <c r="S18" s="100">
        <v>1.1715</v>
      </c>
      <c r="T18" s="101">
        <v>1.0262</v>
      </c>
      <c r="U18" s="188">
        <v>0.82930000000000004</v>
      </c>
      <c r="V18" s="188">
        <v>1.0311999999999999</v>
      </c>
      <c r="W18" s="188">
        <v>1.1367</v>
      </c>
      <c r="X18" s="189">
        <v>0.97270000000000001</v>
      </c>
      <c r="Y18" s="189">
        <v>0.73129999999999995</v>
      </c>
      <c r="Z18" s="189">
        <v>0.97919999999999996</v>
      </c>
      <c r="AA18" s="189">
        <v>1.1180000000000001</v>
      </c>
      <c r="AB18" s="103">
        <f t="shared" si="3"/>
        <v>1.0423</v>
      </c>
      <c r="AC18" s="104">
        <f t="shared" si="4"/>
        <v>0.97270000000000001</v>
      </c>
      <c r="AD18" s="104">
        <f t="shared" si="5"/>
        <v>1.0262</v>
      </c>
      <c r="AE18" s="105">
        <f t="shared" si="6"/>
        <v>0.95767508394895906</v>
      </c>
      <c r="AF18" s="106">
        <f t="shared" si="7"/>
        <v>0.82310000000000005</v>
      </c>
      <c r="AG18" s="107">
        <f t="shared" si="8"/>
        <v>0.73129999999999995</v>
      </c>
      <c r="AH18" s="107">
        <f t="shared" si="9"/>
        <v>0.82930000000000004</v>
      </c>
      <c r="AI18" s="105">
        <f t="shared" si="10"/>
        <v>0.7368085165836471</v>
      </c>
      <c r="AJ18" s="106">
        <f t="shared" si="11"/>
        <v>1.0471999999999999</v>
      </c>
      <c r="AK18" s="107">
        <f t="shared" si="12"/>
        <v>0.97919999999999996</v>
      </c>
      <c r="AL18" s="107">
        <f t="shared" si="13"/>
        <v>1.0311999999999999</v>
      </c>
      <c r="AM18" s="105">
        <f t="shared" si="14"/>
        <v>0.96423896103896101</v>
      </c>
      <c r="AN18" s="106">
        <f t="shared" si="15"/>
        <v>1.1715</v>
      </c>
      <c r="AO18" s="107">
        <f t="shared" si="16"/>
        <v>1.1180000000000001</v>
      </c>
      <c r="AP18" s="107">
        <f t="shared" si="17"/>
        <v>1.1367</v>
      </c>
      <c r="AQ18" s="105">
        <f t="shared" si="18"/>
        <v>1.0847892445582588</v>
      </c>
      <c r="AR18" s="90" t="s">
        <v>2</v>
      </c>
      <c r="AS18" s="108" t="s">
        <v>1</v>
      </c>
    </row>
    <row r="19" spans="1:45" s="122" customFormat="1" ht="14.1" customHeight="1" x14ac:dyDescent="0.2">
      <c r="A19" s="84">
        <v>14</v>
      </c>
      <c r="B19" s="85" t="s">
        <v>96</v>
      </c>
      <c r="C19" s="86" t="s">
        <v>55</v>
      </c>
      <c r="D19" s="87" t="s">
        <v>56</v>
      </c>
      <c r="E19" s="88">
        <v>11620</v>
      </c>
      <c r="F19" s="85" t="s">
        <v>97</v>
      </c>
      <c r="G19" s="123" t="s">
        <v>98</v>
      </c>
      <c r="H19" s="90" t="s">
        <v>2</v>
      </c>
      <c r="I19" s="91" t="s">
        <v>1</v>
      </c>
      <c r="J19" s="152" t="str">
        <f t="shared" si="0"/>
        <v>18:10</v>
      </c>
      <c r="K19" s="93">
        <v>0.828125</v>
      </c>
      <c r="L19" s="94">
        <f>IF($E$3="lite",IF(AND(H19="nei",I19="ja"),AF19,IF(AND(H19="nei",I19="nei"),AG19,IF(AND(H19="ja",I19="ja"),AH19,AI19))), IF($E$3="middels",IF(AND(H19="nei",I19="ja"),AJ19,IF(AND(H19="nei",I19="nei"),AK19,IF(AND(H19="ja",I19="ja"),AL19,AM19))), IF($E$3="mye",IF(AND(H19="nei",I19="ja"),AN19,IF(AND(H19="nei",I19="nei"),AO19,IF(AND(H19="ja",I19="ja"),AP19,AQ19))))))</f>
        <v>0.85560000000000003</v>
      </c>
      <c r="M19" s="95">
        <f t="shared" si="1"/>
        <v>6.0902083333333357E-2</v>
      </c>
      <c r="N19" s="96">
        <f t="shared" si="2"/>
        <v>0.73684210526315785</v>
      </c>
      <c r="O19" s="190">
        <v>97723926</v>
      </c>
      <c r="P19" s="117">
        <v>1.093</v>
      </c>
      <c r="Q19" s="144">
        <v>0.85560000000000003</v>
      </c>
      <c r="R19" s="118">
        <v>1.1002000000000001</v>
      </c>
      <c r="S19" s="119">
        <v>1.2229000000000001</v>
      </c>
      <c r="T19" s="120">
        <v>1.0758000000000001</v>
      </c>
      <c r="U19" s="120">
        <v>0.85640000000000005</v>
      </c>
      <c r="V19" s="120">
        <v>1.0831999999999999</v>
      </c>
      <c r="W19" s="120">
        <v>1.1902999999999999</v>
      </c>
      <c r="X19" s="191">
        <v>1.0437000000000001</v>
      </c>
      <c r="Y19" s="191">
        <v>0.79159999999999997</v>
      </c>
      <c r="Z19" s="191">
        <v>1.0510999999999999</v>
      </c>
      <c r="AA19" s="191">
        <v>1.1896</v>
      </c>
      <c r="AB19" s="103">
        <f t="shared" si="3"/>
        <v>1.093</v>
      </c>
      <c r="AC19" s="104">
        <f t="shared" si="4"/>
        <v>1.0437000000000001</v>
      </c>
      <c r="AD19" s="104">
        <f t="shared" si="5"/>
        <v>1.0758000000000001</v>
      </c>
      <c r="AE19" s="105">
        <f t="shared" si="6"/>
        <v>1.027275809698079</v>
      </c>
      <c r="AF19" s="106">
        <f t="shared" si="7"/>
        <v>0.85560000000000003</v>
      </c>
      <c r="AG19" s="107">
        <f t="shared" si="8"/>
        <v>0.79159999999999997</v>
      </c>
      <c r="AH19" s="107">
        <f t="shared" si="9"/>
        <v>0.85640000000000005</v>
      </c>
      <c r="AI19" s="105">
        <f t="shared" si="10"/>
        <v>0.79234015895278165</v>
      </c>
      <c r="AJ19" s="106">
        <f t="shared" si="11"/>
        <v>1.1002000000000001</v>
      </c>
      <c r="AK19" s="107">
        <f t="shared" si="12"/>
        <v>1.0510999999999999</v>
      </c>
      <c r="AL19" s="107">
        <f t="shared" si="13"/>
        <v>1.0831999999999999</v>
      </c>
      <c r="AM19" s="105">
        <f t="shared" si="14"/>
        <v>1.0348586802399562</v>
      </c>
      <c r="AN19" s="106">
        <f t="shared" si="15"/>
        <v>1.2229000000000001</v>
      </c>
      <c r="AO19" s="107">
        <f t="shared" si="16"/>
        <v>1.1896</v>
      </c>
      <c r="AP19" s="107">
        <f t="shared" si="17"/>
        <v>1.1902999999999999</v>
      </c>
      <c r="AQ19" s="105">
        <f t="shared" si="18"/>
        <v>1.1578877095428897</v>
      </c>
      <c r="AR19" s="90" t="s">
        <v>2</v>
      </c>
      <c r="AS19" s="108" t="s">
        <v>1</v>
      </c>
    </row>
    <row r="20" spans="1:45" s="122" customFormat="1" ht="13.9" customHeight="1" x14ac:dyDescent="0.2">
      <c r="A20" s="84">
        <v>15</v>
      </c>
      <c r="B20" s="109" t="s">
        <v>99</v>
      </c>
      <c r="C20" s="110" t="s">
        <v>55</v>
      </c>
      <c r="D20" s="111" t="s">
        <v>56</v>
      </c>
      <c r="E20" s="147">
        <v>88</v>
      </c>
      <c r="F20" s="109" t="s">
        <v>100</v>
      </c>
      <c r="G20" s="181" t="s">
        <v>101</v>
      </c>
      <c r="H20" s="90" t="s">
        <v>2</v>
      </c>
      <c r="I20" s="91" t="s">
        <v>1</v>
      </c>
      <c r="J20" s="152" t="str">
        <f t="shared" si="0"/>
        <v>18:10</v>
      </c>
      <c r="K20" s="130">
        <v>0.82571759259259259</v>
      </c>
      <c r="L20" s="94">
        <f>IF($E$3="lite",IF(AND(H20="nei",I20="ja"),AF20,IF(AND(H20="nei",I20="nei"),AG20,IF(AND(H20="ja",I20="ja"),AH20,AI20))), IF($E$3="middels",IF(AND(H20="nei",I20="ja"),AJ20,IF(AND(H20="nei",I20="nei"),AK20,IF(AND(H20="ja",I20="ja"),AL20,AM20))), IF($E$3="mye",IF(AND(H20="nei",I20="ja"),AN20,IF(AND(H20="nei",I20="nei"),AO20,IF(AND(H20="ja",I20="ja"),AP20,AQ20))))))</f>
        <v>0.88919999999999999</v>
      </c>
      <c r="M20" s="95">
        <f t="shared" si="1"/>
        <v>6.1153083333333351E-2</v>
      </c>
      <c r="N20" s="115">
        <f t="shared" si="2"/>
        <v>0.78947368421052633</v>
      </c>
      <c r="O20" s="116">
        <v>40290565</v>
      </c>
      <c r="P20" s="98">
        <v>1.1077999999999999</v>
      </c>
      <c r="Q20" s="182">
        <v>0.88919999999999999</v>
      </c>
      <c r="R20" s="99">
        <v>1.1134999999999999</v>
      </c>
      <c r="S20" s="100">
        <v>1.2289000000000001</v>
      </c>
      <c r="T20" s="101">
        <v>1.0832999999999999</v>
      </c>
      <c r="U20" s="101">
        <v>0.88919999999999999</v>
      </c>
      <c r="V20" s="101">
        <v>1.0885</v>
      </c>
      <c r="W20" s="101">
        <v>1.1855</v>
      </c>
      <c r="X20" s="125">
        <v>1.0649999999999999</v>
      </c>
      <c r="Y20" s="125">
        <v>0.83160000000000001</v>
      </c>
      <c r="Z20" s="125">
        <v>1.0710999999999999</v>
      </c>
      <c r="AA20" s="125">
        <v>1.1988000000000001</v>
      </c>
      <c r="AB20" s="103">
        <f t="shared" si="3"/>
        <v>1.1077999999999999</v>
      </c>
      <c r="AC20" s="104">
        <f t="shared" si="4"/>
        <v>1.0649999999999999</v>
      </c>
      <c r="AD20" s="104">
        <f t="shared" si="5"/>
        <v>1.0832999999999999</v>
      </c>
      <c r="AE20" s="105">
        <f t="shared" si="6"/>
        <v>1.0414465607510381</v>
      </c>
      <c r="AF20" s="106">
        <f t="shared" si="7"/>
        <v>0.88919999999999999</v>
      </c>
      <c r="AG20" s="107">
        <f t="shared" si="8"/>
        <v>0.83160000000000001</v>
      </c>
      <c r="AH20" s="107">
        <f t="shared" si="9"/>
        <v>0.88919999999999999</v>
      </c>
      <c r="AI20" s="105">
        <f t="shared" si="10"/>
        <v>0.83160000000000001</v>
      </c>
      <c r="AJ20" s="106">
        <f t="shared" si="11"/>
        <v>1.1134999999999999</v>
      </c>
      <c r="AK20" s="107">
        <f t="shared" si="12"/>
        <v>1.0710999999999999</v>
      </c>
      <c r="AL20" s="107">
        <f t="shared" si="13"/>
        <v>1.0885</v>
      </c>
      <c r="AM20" s="105">
        <f t="shared" si="14"/>
        <v>1.0470519533004041</v>
      </c>
      <c r="AN20" s="106">
        <f t="shared" si="15"/>
        <v>1.2289000000000001</v>
      </c>
      <c r="AO20" s="107">
        <f t="shared" si="16"/>
        <v>1.1988000000000001</v>
      </c>
      <c r="AP20" s="107">
        <f t="shared" si="17"/>
        <v>1.1855</v>
      </c>
      <c r="AQ20" s="105">
        <f t="shared" si="18"/>
        <v>1.1564630157051021</v>
      </c>
      <c r="AR20" s="90" t="s">
        <v>2</v>
      </c>
      <c r="AS20" s="108" t="s">
        <v>1</v>
      </c>
    </row>
    <row r="21" spans="1:45" s="83" customFormat="1" ht="12.75" customHeight="1" x14ac:dyDescent="0.2">
      <c r="A21" s="84">
        <v>16</v>
      </c>
      <c r="B21" s="192" t="s">
        <v>102</v>
      </c>
      <c r="C21" s="193" t="s">
        <v>80</v>
      </c>
      <c r="D21" s="194" t="s">
        <v>56</v>
      </c>
      <c r="E21" s="195">
        <v>11169</v>
      </c>
      <c r="F21" s="192" t="s">
        <v>103</v>
      </c>
      <c r="G21" s="196" t="s">
        <v>104</v>
      </c>
      <c r="H21" s="197" t="s">
        <v>2</v>
      </c>
      <c r="I21" s="198" t="s">
        <v>1</v>
      </c>
      <c r="J21" s="199" t="str">
        <f t="shared" si="0"/>
        <v>18:10</v>
      </c>
      <c r="K21" s="200">
        <v>0.83079861111111108</v>
      </c>
      <c r="L21" s="201">
        <f>IF($E$3="lite",IF(AND(H21="nei",I21="ja"),AF21,IF(AND(H21="nei",I21="nei"),AG21,IF(AND(H21="ja",I21="ja"),AH21,AI21))), IF($E$3="middels",IF(AND(H21="nei",I21="ja"),AJ21,IF(AND(H21="nei",I21="nei"),AK21,IF(AND(H21="ja",I21="ja"),AL21,AM21))), IF($E$3="mye",IF(AND(H21="nei",I21="ja"),AN21,IF(AND(H21="nei",I21="nei"),AO21,IF(AND(H21="ja",I21="ja"),AP21,AQ21))))))</f>
        <v>0.88149999999999995</v>
      </c>
      <c r="M21" s="202">
        <f t="shared" si="1"/>
        <v>6.5102447916666667E-2</v>
      </c>
      <c r="N21" s="203">
        <f t="shared" si="2"/>
        <v>0.84210526315789469</v>
      </c>
      <c r="O21" s="204">
        <v>92429999</v>
      </c>
      <c r="P21" s="205">
        <v>1.1301000000000001</v>
      </c>
      <c r="Q21" s="206">
        <v>0.88149999999999995</v>
      </c>
      <c r="R21" s="207">
        <v>1.1375</v>
      </c>
      <c r="S21" s="207">
        <v>1.2682</v>
      </c>
      <c r="T21" s="208">
        <v>1.1113999999999999</v>
      </c>
      <c r="U21" s="209">
        <v>0.88249999999999995</v>
      </c>
      <c r="V21" s="209">
        <v>1.1187</v>
      </c>
      <c r="W21" s="209">
        <v>1.2327999999999999</v>
      </c>
      <c r="X21" s="210">
        <v>1.0722</v>
      </c>
      <c r="Y21" s="210">
        <v>0.80789999999999995</v>
      </c>
      <c r="Z21" s="210">
        <v>1.0798000000000001</v>
      </c>
      <c r="AA21" s="210">
        <v>1.2283999999999999</v>
      </c>
      <c r="AB21" s="211">
        <f t="shared" si="3"/>
        <v>1.1301000000000001</v>
      </c>
      <c r="AC21" s="212">
        <f t="shared" si="4"/>
        <v>1.0722</v>
      </c>
      <c r="AD21" s="212">
        <f t="shared" si="5"/>
        <v>1.1113999999999999</v>
      </c>
      <c r="AE21" s="213">
        <f t="shared" si="6"/>
        <v>1.0544580833554551</v>
      </c>
      <c r="AF21" s="214">
        <f t="shared" si="7"/>
        <v>0.88149999999999995</v>
      </c>
      <c r="AG21" s="215">
        <f t="shared" si="8"/>
        <v>0.80789999999999995</v>
      </c>
      <c r="AH21" s="215">
        <f t="shared" si="9"/>
        <v>0.88249999999999995</v>
      </c>
      <c r="AI21" s="213">
        <f t="shared" si="10"/>
        <v>0.80881650595575716</v>
      </c>
      <c r="AJ21" s="214">
        <f t="shared" si="11"/>
        <v>1.1375</v>
      </c>
      <c r="AK21" s="215">
        <f t="shared" si="12"/>
        <v>1.0798000000000001</v>
      </c>
      <c r="AL21" s="215">
        <f t="shared" si="13"/>
        <v>1.1187</v>
      </c>
      <c r="AM21" s="213">
        <f t="shared" si="14"/>
        <v>1.0619536351648353</v>
      </c>
      <c r="AN21" s="214">
        <f t="shared" si="15"/>
        <v>1.2682</v>
      </c>
      <c r="AO21" s="215">
        <f t="shared" si="16"/>
        <v>1.2283999999999999</v>
      </c>
      <c r="AP21" s="215">
        <f t="shared" si="17"/>
        <v>1.2327999999999999</v>
      </c>
      <c r="AQ21" s="213">
        <f t="shared" si="18"/>
        <v>1.194110960416338</v>
      </c>
      <c r="AR21" s="197" t="s">
        <v>2</v>
      </c>
      <c r="AS21" s="216" t="s">
        <v>1</v>
      </c>
    </row>
    <row r="22" spans="1:45" s="122" customFormat="1" ht="12.75" customHeight="1" x14ac:dyDescent="0.2">
      <c r="A22" s="84">
        <v>17</v>
      </c>
      <c r="B22" s="109" t="s">
        <v>105</v>
      </c>
      <c r="C22" s="110" t="s">
        <v>80</v>
      </c>
      <c r="D22" s="111" t="s">
        <v>56</v>
      </c>
      <c r="E22" s="147">
        <v>14516</v>
      </c>
      <c r="F22" s="109" t="s">
        <v>106</v>
      </c>
      <c r="G22" s="181" t="s">
        <v>107</v>
      </c>
      <c r="H22" s="90" t="s">
        <v>2</v>
      </c>
      <c r="I22" s="91" t="s">
        <v>1</v>
      </c>
      <c r="J22" s="152" t="str">
        <f t="shared" si="0"/>
        <v>18:10</v>
      </c>
      <c r="K22" s="217">
        <v>0.83442129629629624</v>
      </c>
      <c r="L22" s="94">
        <f>IF($E$3="lite",IF(AND(H22="nei",I22="ja"),AF22,IF(AND(H22="nei",I22="nei"),AG22,IF(AND(H22="ja",I22="ja"),AH22,AI22))), IF($E$3="middels",IF(AND(H22="nei",I22="ja"),AJ22,IF(AND(H22="nei",I22="nei"),AK22,IF(AND(H22="ja",I22="ja"),AL22,AM22))), IF($E$3="mye",IF(AND(H22="nei",I22="ja"),AN22,IF(AND(H22="nei",I22="nei"),AO22,IF(AND(H22="ja",I22="ja"),AP22,AQ22))))))</f>
        <v>0.88949999999999996</v>
      </c>
      <c r="M22" s="95">
        <f t="shared" si="1"/>
        <v>6.8915659722222189E-2</v>
      </c>
      <c r="N22" s="96">
        <f t="shared" si="2"/>
        <v>0.89473684210526316</v>
      </c>
      <c r="O22" s="116">
        <v>48219714</v>
      </c>
      <c r="P22" s="98">
        <v>1.1504000000000001</v>
      </c>
      <c r="Q22" s="118">
        <v>0.88949999999999996</v>
      </c>
      <c r="R22" s="99">
        <v>1.1589</v>
      </c>
      <c r="S22" s="99">
        <v>1.294</v>
      </c>
      <c r="T22" s="101">
        <v>1.1197999999999999</v>
      </c>
      <c r="U22" s="101">
        <v>0.86960000000000004</v>
      </c>
      <c r="V22" s="101">
        <v>1.1279999999999999</v>
      </c>
      <c r="W22" s="101">
        <v>1.2564</v>
      </c>
      <c r="X22" s="125">
        <v>1.0793999999999999</v>
      </c>
      <c r="Y22" s="125">
        <v>0.80630000000000002</v>
      </c>
      <c r="Z22" s="125">
        <v>1.0861000000000001</v>
      </c>
      <c r="AA22" s="125">
        <v>1.248</v>
      </c>
      <c r="AB22" s="103">
        <f t="shared" si="3"/>
        <v>1.1504000000000001</v>
      </c>
      <c r="AC22" s="104">
        <f t="shared" si="4"/>
        <v>1.0793999999999999</v>
      </c>
      <c r="AD22" s="104">
        <f t="shared" si="5"/>
        <v>1.1197999999999999</v>
      </c>
      <c r="AE22" s="105">
        <f t="shared" si="6"/>
        <v>1.0506885605006953</v>
      </c>
      <c r="AF22" s="106">
        <f t="shared" si="7"/>
        <v>0.88949999999999996</v>
      </c>
      <c r="AG22" s="107">
        <f t="shared" si="8"/>
        <v>0.80630000000000002</v>
      </c>
      <c r="AH22" s="107">
        <f t="shared" si="9"/>
        <v>0.86960000000000004</v>
      </c>
      <c r="AI22" s="105">
        <f t="shared" si="10"/>
        <v>0.78826136031478367</v>
      </c>
      <c r="AJ22" s="106">
        <f t="shared" si="11"/>
        <v>1.1589</v>
      </c>
      <c r="AK22" s="107">
        <f t="shared" si="12"/>
        <v>1.0861000000000001</v>
      </c>
      <c r="AL22" s="107">
        <f t="shared" si="13"/>
        <v>1.1279999999999999</v>
      </c>
      <c r="AM22" s="105">
        <f t="shared" si="14"/>
        <v>1.0571410820605747</v>
      </c>
      <c r="AN22" s="106">
        <f t="shared" si="15"/>
        <v>1.294</v>
      </c>
      <c r="AO22" s="107">
        <f t="shared" si="16"/>
        <v>1.248</v>
      </c>
      <c r="AP22" s="107">
        <f t="shared" si="17"/>
        <v>1.2564</v>
      </c>
      <c r="AQ22" s="105">
        <f t="shared" si="18"/>
        <v>1.2117366306027821</v>
      </c>
      <c r="AR22" s="90" t="s">
        <v>2</v>
      </c>
      <c r="AS22" s="108" t="s">
        <v>1</v>
      </c>
    </row>
    <row r="23" spans="1:45" s="122" customFormat="1" ht="12.75" customHeight="1" x14ac:dyDescent="0.2">
      <c r="A23" s="84">
        <v>18</v>
      </c>
      <c r="B23" s="109" t="s">
        <v>108</v>
      </c>
      <c r="C23" s="110" t="s">
        <v>55</v>
      </c>
      <c r="D23" s="111" t="s">
        <v>56</v>
      </c>
      <c r="E23" s="147">
        <v>15953</v>
      </c>
      <c r="F23" s="109" t="s">
        <v>109</v>
      </c>
      <c r="G23" s="148" t="s">
        <v>110</v>
      </c>
      <c r="H23" s="90" t="s">
        <v>2</v>
      </c>
      <c r="I23" s="91" t="s">
        <v>2</v>
      </c>
      <c r="J23" s="92" t="str">
        <f t="shared" si="0"/>
        <v>18:00</v>
      </c>
      <c r="K23" s="149">
        <v>0.85162037037037042</v>
      </c>
      <c r="L23" s="94">
        <f>IF($E$3="lite",IF(AND(H23="nei",I23="ja"),AF23,IF(AND(H23="nei",I23="nei"),AG23,IF(AND(H23="ja",I23="ja"),AH23,AI23))), IF($E$3="middels",IF(AND(H23="nei",I23="ja"),AJ23,IF(AND(H23="nei",I23="nei"),AK23,IF(AND(H23="ja",I23="ja"),AL23,AM23))), IF($E$3="mye",IF(AND(H23="nei",I23="ja"),AN23,IF(AND(H23="nei",I23="nei"),AO23,IF(AND(H23="ja",I23="ja"),AP23,AQ23))))))</f>
        <v>0.71020000000000005</v>
      </c>
      <c r="M23" s="95">
        <f t="shared" si="1"/>
        <v>7.2170787037037082E-2</v>
      </c>
      <c r="N23" s="96">
        <f t="shared" si="2"/>
        <v>0.94736842105263153</v>
      </c>
      <c r="O23" s="116">
        <v>93087082</v>
      </c>
      <c r="P23" s="144">
        <v>0.95369999999999999</v>
      </c>
      <c r="Q23" s="144">
        <v>0.71020000000000005</v>
      </c>
      <c r="R23" s="144">
        <v>0.96</v>
      </c>
      <c r="S23" s="154">
        <v>1.1019000000000001</v>
      </c>
      <c r="T23" s="120">
        <v>0.94599999999999995</v>
      </c>
      <c r="U23" s="120">
        <v>0.71989999999999998</v>
      </c>
      <c r="V23" s="120">
        <v>0.9526</v>
      </c>
      <c r="W23" s="120">
        <v>1.0753999999999999</v>
      </c>
      <c r="X23" s="191">
        <v>0.95369999999999999</v>
      </c>
      <c r="Y23" s="191">
        <v>0.71020000000000005</v>
      </c>
      <c r="Z23" s="191">
        <v>0.96</v>
      </c>
      <c r="AA23" s="191">
        <v>1.1019000000000001</v>
      </c>
      <c r="AB23" s="103">
        <f t="shared" si="3"/>
        <v>0.95369999999999999</v>
      </c>
      <c r="AC23" s="104">
        <f t="shared" si="4"/>
        <v>0.95369999999999999</v>
      </c>
      <c r="AD23" s="104">
        <f t="shared" si="5"/>
        <v>0.94599999999999995</v>
      </c>
      <c r="AE23" s="105">
        <f t="shared" si="6"/>
        <v>0.94599999999999995</v>
      </c>
      <c r="AF23" s="106">
        <f t="shared" si="7"/>
        <v>0.71020000000000005</v>
      </c>
      <c r="AG23" s="107">
        <f t="shared" si="8"/>
        <v>0.71020000000000005</v>
      </c>
      <c r="AH23" s="107">
        <f t="shared" si="9"/>
        <v>0.71989999999999998</v>
      </c>
      <c r="AI23" s="105">
        <f t="shared" si="10"/>
        <v>0.71989999999999998</v>
      </c>
      <c r="AJ23" s="106">
        <f t="shared" si="11"/>
        <v>0.96</v>
      </c>
      <c r="AK23" s="107">
        <f t="shared" si="12"/>
        <v>0.96</v>
      </c>
      <c r="AL23" s="107">
        <f t="shared" si="13"/>
        <v>0.9526</v>
      </c>
      <c r="AM23" s="105">
        <f t="shared" si="14"/>
        <v>0.9526</v>
      </c>
      <c r="AN23" s="106">
        <f t="shared" si="15"/>
        <v>1.1019000000000001</v>
      </c>
      <c r="AO23" s="107">
        <f t="shared" si="16"/>
        <v>1.1019000000000001</v>
      </c>
      <c r="AP23" s="107">
        <f t="shared" si="17"/>
        <v>1.0753999999999999</v>
      </c>
      <c r="AQ23" s="105">
        <f t="shared" si="18"/>
        <v>1.0753999999999999</v>
      </c>
      <c r="AR23" s="90" t="s">
        <v>2</v>
      </c>
      <c r="AS23" s="108" t="s">
        <v>2</v>
      </c>
    </row>
    <row r="24" spans="1:45" s="122" customFormat="1" ht="12.75" customHeight="1" x14ac:dyDescent="0.2">
      <c r="A24" s="84">
        <v>19</v>
      </c>
      <c r="B24" s="159" t="s">
        <v>111</v>
      </c>
      <c r="C24" s="160" t="s">
        <v>60</v>
      </c>
      <c r="D24" s="161" t="s">
        <v>56</v>
      </c>
      <c r="E24" s="162">
        <v>14391</v>
      </c>
      <c r="F24" s="159" t="s">
        <v>112</v>
      </c>
      <c r="G24" s="163" t="s">
        <v>113</v>
      </c>
      <c r="H24" s="90" t="s">
        <v>2</v>
      </c>
      <c r="I24" s="91" t="s">
        <v>1</v>
      </c>
      <c r="J24" s="152" t="str">
        <f t="shared" si="0"/>
        <v>18:10</v>
      </c>
      <c r="K24" s="164" t="s">
        <v>114</v>
      </c>
      <c r="L24" s="165">
        <f>IF($E$3="lite",IF(AND(H24="nei",I24="ja"),AF24,IF(AND(H24="nei",I24="nei"),AG24,IF(AND(H24="ja",I24="ja"),AH24,AI24))), IF($E$3="middels",IF(AND(H24="nei",I24="ja"),AJ24,IF(AND(H24="nei",I24="nei"),AK24,IF(AND(H24="ja",I24="ja"),AL24,AM24))), IF($E$3="mye",IF(AND(H24="nei",I24="ja"),AN24,IF(AND(H24="nei",I24="nei"),AO24,IF(AND(H24="ja",I24="ja"),AP24,AQ24))))))</f>
        <v>0.84860000000000002</v>
      </c>
      <c r="M24" s="95" t="str">
        <f t="shared" si="1"/>
        <v>Dnf</v>
      </c>
      <c r="N24" s="166">
        <f t="shared" si="2"/>
        <v>1</v>
      </c>
      <c r="O24" s="167">
        <v>47312108</v>
      </c>
      <c r="P24" s="168">
        <v>1.0812999999999999</v>
      </c>
      <c r="Q24" s="144">
        <v>0.84860000000000002</v>
      </c>
      <c r="R24" s="169">
        <v>1.0900000000000001</v>
      </c>
      <c r="S24" s="169">
        <v>1.2014</v>
      </c>
      <c r="T24" s="170">
        <v>1.0738000000000001</v>
      </c>
      <c r="U24" s="170">
        <v>0.84789999999999999</v>
      </c>
      <c r="V24" s="170">
        <v>1.0824</v>
      </c>
      <c r="W24" s="170">
        <v>1.1882999999999999</v>
      </c>
      <c r="X24" s="171">
        <v>1.0239</v>
      </c>
      <c r="Y24" s="171">
        <v>0.76900000000000002</v>
      </c>
      <c r="Z24" s="171">
        <v>1.0319</v>
      </c>
      <c r="AA24" s="171">
        <v>1.1712</v>
      </c>
      <c r="AB24" s="172">
        <f t="shared" si="3"/>
        <v>1.0812999999999999</v>
      </c>
      <c r="AC24" s="173">
        <f t="shared" si="4"/>
        <v>1.0239</v>
      </c>
      <c r="AD24" s="173">
        <f t="shared" si="5"/>
        <v>1.0738000000000001</v>
      </c>
      <c r="AE24" s="174">
        <f t="shared" si="6"/>
        <v>1.0167981318782948</v>
      </c>
      <c r="AF24" s="175">
        <f t="shared" si="7"/>
        <v>0.84860000000000002</v>
      </c>
      <c r="AG24" s="176">
        <f t="shared" si="8"/>
        <v>0.76900000000000002</v>
      </c>
      <c r="AH24" s="176">
        <f t="shared" si="9"/>
        <v>0.84789999999999999</v>
      </c>
      <c r="AI24" s="174">
        <f t="shared" si="10"/>
        <v>0.76836566108885218</v>
      </c>
      <c r="AJ24" s="175">
        <f t="shared" si="11"/>
        <v>1.0900000000000001</v>
      </c>
      <c r="AK24" s="176">
        <f t="shared" si="12"/>
        <v>1.0319</v>
      </c>
      <c r="AL24" s="176">
        <f t="shared" si="13"/>
        <v>1.0824</v>
      </c>
      <c r="AM24" s="174">
        <f t="shared" si="14"/>
        <v>1.0247051009174313</v>
      </c>
      <c r="AN24" s="175">
        <f t="shared" si="15"/>
        <v>1.2014</v>
      </c>
      <c r="AO24" s="176">
        <f t="shared" si="16"/>
        <v>1.1712</v>
      </c>
      <c r="AP24" s="176">
        <f t="shared" si="17"/>
        <v>1.1882999999999999</v>
      </c>
      <c r="AQ24" s="174">
        <f t="shared" si="18"/>
        <v>1.1584292991509904</v>
      </c>
      <c r="AR24" s="90" t="s">
        <v>1</v>
      </c>
      <c r="AS24" s="108" t="s">
        <v>1</v>
      </c>
    </row>
    <row r="25" spans="1:45" s="122" customFormat="1" ht="12.75" customHeight="1" x14ac:dyDescent="0.2">
      <c r="A25" s="84"/>
      <c r="B25" s="113" t="s">
        <v>115</v>
      </c>
      <c r="C25" s="151" t="s">
        <v>55</v>
      </c>
      <c r="D25" s="177" t="s">
        <v>56</v>
      </c>
      <c r="E25" s="151">
        <v>14069</v>
      </c>
      <c r="F25" s="178" t="s">
        <v>116</v>
      </c>
      <c r="G25" s="148" t="s">
        <v>117</v>
      </c>
      <c r="H25" s="90" t="s">
        <v>1</v>
      </c>
      <c r="I25" s="91" t="s">
        <v>2</v>
      </c>
      <c r="J25" s="92" t="str">
        <f t="shared" si="0"/>
        <v>18:00</v>
      </c>
      <c r="K25" s="93" t="s">
        <v>118</v>
      </c>
      <c r="L25" s="94">
        <f>IF($E$3="lite",IF(AND(H25="nei",I25="ja"),AF25,IF(AND(H25="nei",I25="nei"),AG25,IF(AND(H25="ja",I25="ja"),AH25,AI25))), IF($E$3="middels",IF(AND(H25="nei",I25="ja"),AJ25,IF(AND(H25="nei",I25="nei"),AK25,IF(AND(H25="ja",I25="ja"),AL25,AM25))), IF($E$3="mye",IF(AND(H25="nei",I25="ja"),AN25,IF(AND(H25="nei",I25="nei"),AO25,IF(AND(H25="ja",I25="ja"),AP25,AQ25))))))</f>
        <v>0.63296113256113262</v>
      </c>
      <c r="M25" s="95" t="str">
        <f t="shared" si="1"/>
        <v>Dns</v>
      </c>
      <c r="N25" s="96">
        <f t="shared" si="2"/>
        <v>1.5</v>
      </c>
      <c r="O25" s="179">
        <v>90122776</v>
      </c>
      <c r="P25" s="218">
        <v>0.92800000000000005</v>
      </c>
      <c r="Q25" s="118">
        <v>0.69930000000000003</v>
      </c>
      <c r="R25" s="219">
        <v>0.93120000000000003</v>
      </c>
      <c r="S25" s="219">
        <v>1.0804</v>
      </c>
      <c r="T25" s="220">
        <v>0.9294</v>
      </c>
      <c r="U25" s="220">
        <v>0.7046</v>
      </c>
      <c r="V25" s="220">
        <v>0.93340000000000001</v>
      </c>
      <c r="W25" s="220">
        <v>1.0719000000000001</v>
      </c>
      <c r="X25" s="221">
        <v>0.86829999999999996</v>
      </c>
      <c r="Y25" s="221">
        <v>0.62819999999999998</v>
      </c>
      <c r="Z25" s="221">
        <v>0.87150000000000005</v>
      </c>
      <c r="AA25" s="221">
        <v>1.0395000000000001</v>
      </c>
      <c r="AB25" s="103">
        <f t="shared" si="3"/>
        <v>0.92800000000000005</v>
      </c>
      <c r="AC25" s="104">
        <f t="shared" si="4"/>
        <v>0.86829999999999996</v>
      </c>
      <c r="AD25" s="104">
        <f t="shared" si="5"/>
        <v>0.9294</v>
      </c>
      <c r="AE25" s="105">
        <f t="shared" si="6"/>
        <v>0.86960993534482744</v>
      </c>
      <c r="AF25" s="106">
        <f t="shared" si="7"/>
        <v>0.69930000000000003</v>
      </c>
      <c r="AG25" s="107">
        <f t="shared" si="8"/>
        <v>0.62819999999999998</v>
      </c>
      <c r="AH25" s="107">
        <f t="shared" si="9"/>
        <v>0.7046</v>
      </c>
      <c r="AI25" s="105">
        <f t="shared" si="10"/>
        <v>0.63296113256113262</v>
      </c>
      <c r="AJ25" s="106">
        <f t="shared" si="11"/>
        <v>0.93120000000000003</v>
      </c>
      <c r="AK25" s="107">
        <f t="shared" si="12"/>
        <v>0.87150000000000005</v>
      </c>
      <c r="AL25" s="107">
        <f t="shared" si="13"/>
        <v>0.93340000000000001</v>
      </c>
      <c r="AM25" s="105">
        <f t="shared" si="14"/>
        <v>0.873558956185567</v>
      </c>
      <c r="AN25" s="106">
        <f t="shared" si="15"/>
        <v>1.0804</v>
      </c>
      <c r="AO25" s="107">
        <f t="shared" si="16"/>
        <v>1.0395000000000001</v>
      </c>
      <c r="AP25" s="107">
        <f t="shared" si="17"/>
        <v>1.0719000000000001</v>
      </c>
      <c r="AQ25" s="105">
        <f t="shared" si="18"/>
        <v>1.0313217789707516</v>
      </c>
      <c r="AR25" s="90" t="s">
        <v>1</v>
      </c>
      <c r="AS25" s="108" t="s">
        <v>2</v>
      </c>
    </row>
    <row r="26" spans="1:45" s="122" customFormat="1" ht="12.75" customHeight="1" x14ac:dyDescent="0.2">
      <c r="A26" s="84"/>
      <c r="B26" s="109" t="s">
        <v>119</v>
      </c>
      <c r="C26" s="110" t="s">
        <v>60</v>
      </c>
      <c r="D26" s="111" t="s">
        <v>56</v>
      </c>
      <c r="E26" s="147">
        <v>63</v>
      </c>
      <c r="F26" s="109" t="s">
        <v>120</v>
      </c>
      <c r="G26" s="148" t="s">
        <v>121</v>
      </c>
      <c r="H26" s="90" t="s">
        <v>1</v>
      </c>
      <c r="I26" s="91" t="s">
        <v>1</v>
      </c>
      <c r="J26" s="92" t="str">
        <f t="shared" si="0"/>
        <v>18:00</v>
      </c>
      <c r="K26" s="149" t="s">
        <v>118</v>
      </c>
      <c r="L26" s="94">
        <f>IF($E$3="lite",IF(AND(H26="nei",I26="ja"),AF26,IF(AND(H26="nei",I26="nei"),AG26,IF(AND(H26="ja",I26="ja"),AH26,AI26))), IF($E$3="middels",IF(AND(H26="nei",I26="ja"),AJ26,IF(AND(H26="nei",I26="nei"),AK26,IF(AND(H26="ja",I26="ja"),AL26,AM26))), IF($E$3="mye",IF(AND(H26="nei",I26="ja"),AN26,IF(AND(H26="nei",I26="nei"),AO26,IF(AND(H26="ja",I26="ja"),AP26,AQ26))))))</f>
        <v>0.69040000000000001</v>
      </c>
      <c r="M26" s="95" t="str">
        <f t="shared" si="1"/>
        <v>Dns</v>
      </c>
      <c r="N26" s="96">
        <f t="shared" si="2"/>
        <v>1.5</v>
      </c>
      <c r="O26" s="116">
        <v>90844664</v>
      </c>
      <c r="P26" s="98">
        <v>0.88949999999999996</v>
      </c>
      <c r="Q26" s="182">
        <v>0.68679999999999997</v>
      </c>
      <c r="R26" s="99">
        <v>0.89559999999999995</v>
      </c>
      <c r="S26" s="100">
        <v>1.0032000000000001</v>
      </c>
      <c r="T26" s="101">
        <v>0.872</v>
      </c>
      <c r="U26" s="101">
        <v>0.69040000000000001</v>
      </c>
      <c r="V26" s="101">
        <v>0.87829999999999997</v>
      </c>
      <c r="W26" s="101">
        <v>0.96579999999999999</v>
      </c>
      <c r="X26" s="125">
        <v>0.85160000000000002</v>
      </c>
      <c r="Y26" s="125">
        <v>0.6401</v>
      </c>
      <c r="Z26" s="125">
        <v>0.85809999999999997</v>
      </c>
      <c r="AA26" s="125">
        <v>0.97440000000000004</v>
      </c>
      <c r="AB26" s="103">
        <f t="shared" si="3"/>
        <v>0.88949999999999996</v>
      </c>
      <c r="AC26" s="104">
        <f t="shared" si="4"/>
        <v>0.85160000000000002</v>
      </c>
      <c r="AD26" s="104">
        <f t="shared" si="5"/>
        <v>0.872</v>
      </c>
      <c r="AE26" s="105">
        <f t="shared" si="6"/>
        <v>0.83484564362001124</v>
      </c>
      <c r="AF26" s="106">
        <f t="shared" si="7"/>
        <v>0.68679999999999997</v>
      </c>
      <c r="AG26" s="107">
        <f t="shared" si="8"/>
        <v>0.6401</v>
      </c>
      <c r="AH26" s="107">
        <f t="shared" si="9"/>
        <v>0.69040000000000001</v>
      </c>
      <c r="AI26" s="105">
        <f t="shared" si="10"/>
        <v>0.64345521258008165</v>
      </c>
      <c r="AJ26" s="106">
        <f t="shared" si="11"/>
        <v>0.89559999999999995</v>
      </c>
      <c r="AK26" s="107">
        <f t="shared" si="12"/>
        <v>0.85809999999999997</v>
      </c>
      <c r="AL26" s="107">
        <f t="shared" si="13"/>
        <v>0.87829999999999997</v>
      </c>
      <c r="AM26" s="105">
        <f t="shared" si="14"/>
        <v>0.8415243747208575</v>
      </c>
      <c r="AN26" s="106">
        <f t="shared" si="15"/>
        <v>1.0032000000000001</v>
      </c>
      <c r="AO26" s="107">
        <f t="shared" si="16"/>
        <v>0.97440000000000004</v>
      </c>
      <c r="AP26" s="107">
        <f t="shared" si="17"/>
        <v>0.96579999999999999</v>
      </c>
      <c r="AQ26" s="105">
        <f t="shared" si="18"/>
        <v>0.93807368421052628</v>
      </c>
      <c r="AR26" s="90" t="s">
        <v>1</v>
      </c>
      <c r="AS26" s="108" t="s">
        <v>1</v>
      </c>
    </row>
    <row r="27" spans="1:45" s="126" customFormat="1" ht="12.75" customHeight="1" x14ac:dyDescent="0.2">
      <c r="A27" s="84"/>
      <c r="B27" s="109" t="s">
        <v>122</v>
      </c>
      <c r="C27" s="110" t="s">
        <v>60</v>
      </c>
      <c r="D27" s="111" t="s">
        <v>56</v>
      </c>
      <c r="E27" s="147">
        <v>11722</v>
      </c>
      <c r="F27" s="109" t="s">
        <v>123</v>
      </c>
      <c r="G27" s="148" t="s">
        <v>124</v>
      </c>
      <c r="H27" s="90" t="s">
        <v>1</v>
      </c>
      <c r="I27" s="91" t="s">
        <v>2</v>
      </c>
      <c r="J27" s="152" t="str">
        <f t="shared" si="0"/>
        <v>18:10</v>
      </c>
      <c r="K27" s="149" t="s">
        <v>118</v>
      </c>
      <c r="L27" s="94">
        <f>IF($E$3="lite",IF(AND(H27="nei",I27="ja"),AF27,IF(AND(H27="nei",I27="nei"),AG27,IF(AND(H27="ja",I27="ja"),AH27,AI27))), IF($E$3="middels",IF(AND(H27="nei",I27="ja"),AJ27,IF(AND(H27="nei",I27="nei"),AK27,IF(AND(H27="ja",I27="ja"),AL27,AM27))), IF($E$3="mye",IF(AND(H27="nei",I27="ja"),AN27,IF(AND(H27="nei",I27="nei"),AO27,IF(AND(H27="ja",I27="ja"),AP27,AQ27))))))</f>
        <v>0.74636541262135936</v>
      </c>
      <c r="M27" s="95" t="str">
        <f t="shared" si="1"/>
        <v>Dns</v>
      </c>
      <c r="N27" s="96">
        <f t="shared" si="2"/>
        <v>1.5</v>
      </c>
      <c r="O27" s="116">
        <v>91357690</v>
      </c>
      <c r="P27" s="117">
        <v>1.0442</v>
      </c>
      <c r="Q27" s="118">
        <v>0.82399999999999995</v>
      </c>
      <c r="R27" s="118">
        <v>1.0523</v>
      </c>
      <c r="S27" s="119">
        <v>1.1580999999999999</v>
      </c>
      <c r="T27" s="120">
        <v>1.0344</v>
      </c>
      <c r="U27" s="120">
        <v>0.82330000000000003</v>
      </c>
      <c r="V27" s="120">
        <v>1.0426</v>
      </c>
      <c r="W27" s="120">
        <v>1.1398999999999999</v>
      </c>
      <c r="X27" s="191">
        <v>0.98729999999999996</v>
      </c>
      <c r="Y27" s="191">
        <v>0.747</v>
      </c>
      <c r="Z27" s="191">
        <v>0.99480000000000002</v>
      </c>
      <c r="AA27" s="191">
        <v>1.1248</v>
      </c>
      <c r="AB27" s="103">
        <f t="shared" si="3"/>
        <v>1.0442</v>
      </c>
      <c r="AC27" s="104">
        <f t="shared" si="4"/>
        <v>0.98729999999999996</v>
      </c>
      <c r="AD27" s="104">
        <f t="shared" si="5"/>
        <v>1.0344</v>
      </c>
      <c r="AE27" s="105">
        <f t="shared" si="6"/>
        <v>0.97803401647194022</v>
      </c>
      <c r="AF27" s="106">
        <f t="shared" si="7"/>
        <v>0.82399999999999995</v>
      </c>
      <c r="AG27" s="107">
        <f t="shared" si="8"/>
        <v>0.747</v>
      </c>
      <c r="AH27" s="107">
        <f t="shared" si="9"/>
        <v>0.82330000000000003</v>
      </c>
      <c r="AI27" s="105">
        <f t="shared" si="10"/>
        <v>0.74636541262135936</v>
      </c>
      <c r="AJ27" s="106">
        <f t="shared" si="11"/>
        <v>1.0523</v>
      </c>
      <c r="AK27" s="107">
        <f t="shared" si="12"/>
        <v>0.99480000000000002</v>
      </c>
      <c r="AL27" s="107">
        <f t="shared" si="13"/>
        <v>1.0426</v>
      </c>
      <c r="AM27" s="105">
        <f t="shared" si="14"/>
        <v>0.98563002945927969</v>
      </c>
      <c r="AN27" s="106">
        <f t="shared" si="15"/>
        <v>1.1580999999999999</v>
      </c>
      <c r="AO27" s="107">
        <f t="shared" si="16"/>
        <v>1.1248</v>
      </c>
      <c r="AP27" s="107">
        <f t="shared" si="17"/>
        <v>1.1398999999999999</v>
      </c>
      <c r="AQ27" s="105">
        <f t="shared" si="18"/>
        <v>1.1071233226837061</v>
      </c>
      <c r="AR27" s="90" t="s">
        <v>1</v>
      </c>
      <c r="AS27" s="108" t="s">
        <v>2</v>
      </c>
    </row>
    <row r="28" spans="1:45" s="122" customFormat="1" ht="13.9" customHeight="1" x14ac:dyDescent="0.2">
      <c r="A28" s="84"/>
      <c r="B28" s="109" t="s">
        <v>125</v>
      </c>
      <c r="C28" s="110" t="s">
        <v>60</v>
      </c>
      <c r="D28" s="111" t="s">
        <v>56</v>
      </c>
      <c r="E28" s="88">
        <v>3951</v>
      </c>
      <c r="F28" s="109" t="s">
        <v>126</v>
      </c>
      <c r="G28" s="181" t="s">
        <v>127</v>
      </c>
      <c r="H28" s="90" t="s">
        <v>2</v>
      </c>
      <c r="I28" s="91" t="s">
        <v>1</v>
      </c>
      <c r="J28" s="92" t="str">
        <f t="shared" si="0"/>
        <v>18:00</v>
      </c>
      <c r="K28" s="93" t="s">
        <v>118</v>
      </c>
      <c r="L28" s="94">
        <f>IF($E$3="lite",IF(AND(H28="nei",I28="ja"),AF28,IF(AND(H28="nei",I28="nei"),AG28,IF(AND(H28="ja",I28="ja"),AH28,AI28))), IF($E$3="middels",IF(AND(H28="nei",I28="ja"),AJ28,IF(AND(H28="nei",I28="nei"),AK28,IF(AND(H28="ja",I28="ja"),AL28,AM28))), IF($E$3="mye",IF(AND(H28="nei",I28="ja"),AN28,IF(AND(H28="nei",I28="nei"),AO28,IF(AND(H28="ja",I28="ja"),AP28,AQ28))))))</f>
        <v>0.76019999999999999</v>
      </c>
      <c r="M28" s="95" t="str">
        <f t="shared" si="1"/>
        <v>Dns</v>
      </c>
      <c r="N28" s="115">
        <f t="shared" si="2"/>
        <v>1.5</v>
      </c>
      <c r="O28" s="116">
        <v>99291464</v>
      </c>
      <c r="P28" s="98">
        <v>0.98529999999999995</v>
      </c>
      <c r="Q28" s="99">
        <v>0.76019999999999999</v>
      </c>
      <c r="R28" s="99">
        <v>0.99239999999999995</v>
      </c>
      <c r="S28" s="99">
        <v>1.1097999999999999</v>
      </c>
      <c r="T28" s="101">
        <v>0.9718</v>
      </c>
      <c r="U28" s="101">
        <v>0.76200000000000001</v>
      </c>
      <c r="V28" s="101">
        <v>0.97950000000000004</v>
      </c>
      <c r="W28" s="101">
        <v>1.0801000000000001</v>
      </c>
      <c r="X28" s="125">
        <v>0.94369999999999998</v>
      </c>
      <c r="Y28" s="125">
        <v>0.70679999999999998</v>
      </c>
      <c r="Z28" s="125">
        <v>0.95109999999999995</v>
      </c>
      <c r="AA28" s="125">
        <v>1.0814999999999999</v>
      </c>
      <c r="AB28" s="103">
        <f t="shared" si="3"/>
        <v>0.98529999999999995</v>
      </c>
      <c r="AC28" s="104">
        <f t="shared" si="4"/>
        <v>0.94369999999999998</v>
      </c>
      <c r="AD28" s="104">
        <f t="shared" si="5"/>
        <v>0.9718</v>
      </c>
      <c r="AE28" s="105">
        <f t="shared" si="6"/>
        <v>0.93076997868669442</v>
      </c>
      <c r="AF28" s="106">
        <f t="shared" si="7"/>
        <v>0.76019999999999999</v>
      </c>
      <c r="AG28" s="107">
        <f t="shared" si="8"/>
        <v>0.70679999999999998</v>
      </c>
      <c r="AH28" s="107">
        <f t="shared" si="9"/>
        <v>0.76200000000000001</v>
      </c>
      <c r="AI28" s="105">
        <f t="shared" si="10"/>
        <v>0.70847355958958169</v>
      </c>
      <c r="AJ28" s="106">
        <f t="shared" si="11"/>
        <v>0.99239999999999995</v>
      </c>
      <c r="AK28" s="107">
        <f t="shared" si="12"/>
        <v>0.95109999999999995</v>
      </c>
      <c r="AL28" s="107">
        <f t="shared" si="13"/>
        <v>0.97950000000000004</v>
      </c>
      <c r="AM28" s="105">
        <f t="shared" si="14"/>
        <v>0.93873685006045948</v>
      </c>
      <c r="AN28" s="106">
        <f t="shared" si="15"/>
        <v>1.1097999999999999</v>
      </c>
      <c r="AO28" s="107">
        <f t="shared" si="16"/>
        <v>1.0814999999999999</v>
      </c>
      <c r="AP28" s="107">
        <f t="shared" si="17"/>
        <v>1.0801000000000001</v>
      </c>
      <c r="AQ28" s="105">
        <f t="shared" si="18"/>
        <v>1.0525573526761578</v>
      </c>
      <c r="AR28" s="90" t="s">
        <v>2</v>
      </c>
      <c r="AS28" s="108" t="s">
        <v>1</v>
      </c>
    </row>
    <row r="29" spans="1:45" s="122" customFormat="1" ht="12.75" customHeight="1" x14ac:dyDescent="0.2">
      <c r="A29" s="84"/>
      <c r="B29" s="109" t="s">
        <v>128</v>
      </c>
      <c r="C29" s="110" t="s">
        <v>60</v>
      </c>
      <c r="D29" s="111" t="s">
        <v>56</v>
      </c>
      <c r="E29" s="147">
        <v>13724</v>
      </c>
      <c r="F29" s="109" t="s">
        <v>129</v>
      </c>
      <c r="G29" s="181" t="s">
        <v>130</v>
      </c>
      <c r="H29" s="90" t="s">
        <v>1</v>
      </c>
      <c r="I29" s="91" t="s">
        <v>1</v>
      </c>
      <c r="J29" s="92" t="str">
        <f t="shared" si="0"/>
        <v>18:00</v>
      </c>
      <c r="K29" s="93" t="s">
        <v>118</v>
      </c>
      <c r="L29" s="94">
        <f>IF($E$3="lite",IF(AND(H29="nei",I29="ja"),AF29,IF(AND(H29="nei",I29="nei"),AG29,IF(AND(H29="ja",I29="ja"),AH29,AI29))), IF($E$3="middels",IF(AND(H29="nei",I29="ja"),AJ29,IF(AND(H29="nei",I29="nei"),AK29,IF(AND(H29="ja",I29="ja"),AL29,AM29))), IF($E$3="mye",IF(AND(H29="nei",I29="ja"),AN29,IF(AND(H29="nei",I29="nei"),AO29,IF(AND(H29="ja",I29="ja"),AP29,AQ29))))))</f>
        <v>0.79139999999999999</v>
      </c>
      <c r="M29" s="95" t="str">
        <f t="shared" si="1"/>
        <v>Dns</v>
      </c>
      <c r="N29" s="96">
        <f t="shared" si="2"/>
        <v>1.5</v>
      </c>
      <c r="O29" s="116">
        <v>91374436</v>
      </c>
      <c r="P29" s="153">
        <v>1.0052000000000001</v>
      </c>
      <c r="Q29" s="156">
        <v>0.77510000000000001</v>
      </c>
      <c r="R29" s="155">
        <v>1.0093000000000001</v>
      </c>
      <c r="S29" s="156">
        <v>1.1485000000000001</v>
      </c>
      <c r="T29" s="157">
        <v>1.0044</v>
      </c>
      <c r="U29" s="157">
        <v>0.79139999999999999</v>
      </c>
      <c r="V29" s="157">
        <v>1.0097</v>
      </c>
      <c r="W29" s="157">
        <v>1.1254999999999999</v>
      </c>
      <c r="X29" s="158">
        <v>0.94410000000000005</v>
      </c>
      <c r="Y29" s="158">
        <v>0.7036</v>
      </c>
      <c r="Z29" s="158">
        <v>0.94850000000000001</v>
      </c>
      <c r="AA29" s="158">
        <v>1.1005</v>
      </c>
      <c r="AB29" s="103">
        <f t="shared" si="3"/>
        <v>1.0052000000000001</v>
      </c>
      <c r="AC29" s="104">
        <f t="shared" si="4"/>
        <v>0.94410000000000005</v>
      </c>
      <c r="AD29" s="104">
        <f t="shared" si="5"/>
        <v>1.0044</v>
      </c>
      <c r="AE29" s="105">
        <f t="shared" si="6"/>
        <v>0.94334862713887779</v>
      </c>
      <c r="AF29" s="106">
        <f t="shared" si="7"/>
        <v>0.77510000000000001</v>
      </c>
      <c r="AG29" s="107">
        <f t="shared" si="8"/>
        <v>0.7036</v>
      </c>
      <c r="AH29" s="107">
        <f t="shared" si="9"/>
        <v>0.79139999999999999</v>
      </c>
      <c r="AI29" s="105">
        <f t="shared" si="10"/>
        <v>0.71839638756289514</v>
      </c>
      <c r="AJ29" s="106">
        <f t="shared" si="11"/>
        <v>1.0093000000000001</v>
      </c>
      <c r="AK29" s="107">
        <f t="shared" si="12"/>
        <v>0.94850000000000001</v>
      </c>
      <c r="AL29" s="107">
        <f t="shared" si="13"/>
        <v>1.0097</v>
      </c>
      <c r="AM29" s="105">
        <f t="shared" si="14"/>
        <v>0.948875904091945</v>
      </c>
      <c r="AN29" s="106">
        <f t="shared" si="15"/>
        <v>1.1485000000000001</v>
      </c>
      <c r="AO29" s="107">
        <f t="shared" si="16"/>
        <v>1.1005</v>
      </c>
      <c r="AP29" s="107">
        <f t="shared" si="17"/>
        <v>1.1254999999999999</v>
      </c>
      <c r="AQ29" s="105">
        <f t="shared" si="18"/>
        <v>1.0784612538093163</v>
      </c>
      <c r="AR29" s="90" t="s">
        <v>1</v>
      </c>
      <c r="AS29" s="108" t="s">
        <v>1</v>
      </c>
    </row>
    <row r="30" spans="1:45" s="122" customFormat="1" ht="12.75" customHeight="1" x14ac:dyDescent="0.25">
      <c r="A30" s="84"/>
      <c r="B30" s="109" t="s">
        <v>131</v>
      </c>
      <c r="C30" s="110" t="s">
        <v>55</v>
      </c>
      <c r="D30" s="111" t="s">
        <v>56</v>
      </c>
      <c r="E30" s="147">
        <v>175</v>
      </c>
      <c r="F30" s="109" t="s">
        <v>132</v>
      </c>
      <c r="G30" s="148" t="s">
        <v>133</v>
      </c>
      <c r="H30" s="90" t="s">
        <v>2</v>
      </c>
      <c r="I30" s="91" t="s">
        <v>1</v>
      </c>
      <c r="J30" s="152" t="str">
        <f t="shared" si="0"/>
        <v>18:10</v>
      </c>
      <c r="K30" s="93" t="s">
        <v>118</v>
      </c>
      <c r="L30" s="94">
        <f>IF($E$3="lite",IF(AND(H30="nei",I30="ja"),AF30,IF(AND(H30="nei",I30="nei"),AG30,IF(AND(H30="ja",I30="ja"),AH30,AI30))), IF($E$3="middels",IF(AND(H30="nei",I30="ja"),AJ30,IF(AND(H30="nei",I30="nei"),AK30,IF(AND(H30="ja",I30="ja"),AL30,AM30))), IF($E$3="mye",IF(AND(H30="nei",I30="ja"),AN30,IF(AND(H30="nei",I30="nei"),AO30,IF(AND(H30="ja",I30="ja"),AP30,AQ30))))))</f>
        <v>0.89319999999999999</v>
      </c>
      <c r="M30" s="95" t="str">
        <f t="shared" si="1"/>
        <v>Dns</v>
      </c>
      <c r="N30" s="115">
        <f t="shared" si="2"/>
        <v>1.5</v>
      </c>
      <c r="O30" s="222">
        <v>91841249</v>
      </c>
      <c r="P30" s="223">
        <v>1.1035999999999999</v>
      </c>
      <c r="Q30" s="118">
        <v>0.89319999999999999</v>
      </c>
      <c r="R30" s="224">
        <v>1.1048</v>
      </c>
      <c r="S30" s="224">
        <v>1.2403999999999999</v>
      </c>
      <c r="T30" s="225">
        <v>1.0528</v>
      </c>
      <c r="U30" s="101">
        <v>0.87829999999999997</v>
      </c>
      <c r="V30" s="101">
        <v>1.0542</v>
      </c>
      <c r="W30" s="101">
        <v>1.1563000000000001</v>
      </c>
      <c r="X30" s="125">
        <v>1.038</v>
      </c>
      <c r="Y30" s="125">
        <v>0.80259999999999998</v>
      </c>
      <c r="Z30" s="125">
        <v>1.0422</v>
      </c>
      <c r="AA30" s="125">
        <v>1.1857</v>
      </c>
      <c r="AB30" s="103">
        <f t="shared" si="3"/>
        <v>1.1035999999999999</v>
      </c>
      <c r="AC30" s="104">
        <f t="shared" si="4"/>
        <v>1.038</v>
      </c>
      <c r="AD30" s="104">
        <f t="shared" si="5"/>
        <v>1.0528</v>
      </c>
      <c r="AE30" s="105">
        <f t="shared" si="6"/>
        <v>0.99021964479884028</v>
      </c>
      <c r="AF30" s="106">
        <f t="shared" si="7"/>
        <v>0.89319999999999999</v>
      </c>
      <c r="AG30" s="107">
        <f t="shared" si="8"/>
        <v>0.80259999999999998</v>
      </c>
      <c r="AH30" s="107">
        <f t="shared" si="9"/>
        <v>0.87829999999999997</v>
      </c>
      <c r="AI30" s="105">
        <f t="shared" si="10"/>
        <v>0.78921135244066276</v>
      </c>
      <c r="AJ30" s="106">
        <f t="shared" si="11"/>
        <v>1.1048</v>
      </c>
      <c r="AK30" s="107">
        <f t="shared" si="12"/>
        <v>1.0422</v>
      </c>
      <c r="AL30" s="107">
        <f t="shared" si="13"/>
        <v>1.0542</v>
      </c>
      <c r="AM30" s="105">
        <f t="shared" si="14"/>
        <v>0.99446708906589432</v>
      </c>
      <c r="AN30" s="106">
        <f t="shared" si="15"/>
        <v>1.2403999999999999</v>
      </c>
      <c r="AO30" s="107">
        <f t="shared" si="16"/>
        <v>1.1857</v>
      </c>
      <c r="AP30" s="107">
        <f t="shared" si="17"/>
        <v>1.1563000000000001</v>
      </c>
      <c r="AQ30" s="105">
        <f t="shared" si="18"/>
        <v>1.1053086988068366</v>
      </c>
      <c r="AR30" s="90" t="s">
        <v>2</v>
      </c>
      <c r="AS30" s="108" t="s">
        <v>1</v>
      </c>
    </row>
    <row r="31" spans="1:45" s="122" customFormat="1" ht="12.75" customHeight="1" x14ac:dyDescent="0.2">
      <c r="A31" s="226"/>
      <c r="B31" s="159" t="s">
        <v>134</v>
      </c>
      <c r="C31" s="160" t="s">
        <v>55</v>
      </c>
      <c r="D31" s="161" t="s">
        <v>56</v>
      </c>
      <c r="E31" s="162">
        <v>11541</v>
      </c>
      <c r="F31" s="159" t="s">
        <v>135</v>
      </c>
      <c r="G31" s="163" t="s">
        <v>136</v>
      </c>
      <c r="H31" s="227" t="s">
        <v>1</v>
      </c>
      <c r="I31" s="228" t="s">
        <v>1</v>
      </c>
      <c r="J31" s="229" t="str">
        <f t="shared" si="0"/>
        <v>18:10</v>
      </c>
      <c r="K31" s="164" t="s">
        <v>118</v>
      </c>
      <c r="L31" s="165">
        <f>IF($E$3="lite",IF(AND(H31="nei",I31="ja"),AF31,IF(AND(H31="nei",I31="nei"),AG31,IF(AND(H31="ja",I31="ja"),AH31,AI31))), IF($E$3="middels",IF(AND(H31="nei",I31="ja"),AJ31,IF(AND(H31="nei",I31="nei"),AK31,IF(AND(H31="ja",I31="ja"),AL31,AM31))), IF($E$3="mye",IF(AND(H31="nei",I31="ja"),AN31,IF(AND(H31="nei",I31="nei"),AO31,IF(AND(H31="ja",I31="ja"),AP31,AQ31))))))</f>
        <v>0.90229999999999999</v>
      </c>
      <c r="M31" s="95" t="str">
        <f t="shared" si="1"/>
        <v>Dns</v>
      </c>
      <c r="N31" s="230">
        <f t="shared" si="2"/>
        <v>1.5</v>
      </c>
      <c r="O31" s="167">
        <v>92418968</v>
      </c>
      <c r="P31" s="168">
        <v>1.1194</v>
      </c>
      <c r="Q31" s="169">
        <v>0.90110000000000001</v>
      </c>
      <c r="R31" s="169">
        <v>1.1256999999999999</v>
      </c>
      <c r="S31" s="169">
        <v>1.2373000000000001</v>
      </c>
      <c r="T31" s="170">
        <v>1.0980000000000001</v>
      </c>
      <c r="U31" s="170">
        <v>0.90229999999999999</v>
      </c>
      <c r="V31" s="170">
        <v>1.1033999999999999</v>
      </c>
      <c r="W31" s="170">
        <v>1.2010000000000001</v>
      </c>
      <c r="X31" s="171">
        <v>1.0630999999999999</v>
      </c>
      <c r="Y31" s="171">
        <v>0.8266</v>
      </c>
      <c r="Z31" s="171">
        <v>1.0692999999999999</v>
      </c>
      <c r="AA31" s="171">
        <v>1.1996</v>
      </c>
      <c r="AB31" s="172">
        <f t="shared" si="3"/>
        <v>1.1194</v>
      </c>
      <c r="AC31" s="173">
        <f t="shared" si="4"/>
        <v>1.0630999999999999</v>
      </c>
      <c r="AD31" s="173">
        <f t="shared" si="5"/>
        <v>1.0980000000000001</v>
      </c>
      <c r="AE31" s="174">
        <f t="shared" si="6"/>
        <v>1.0427763087368234</v>
      </c>
      <c r="AF31" s="175">
        <f t="shared" si="7"/>
        <v>0.90110000000000001</v>
      </c>
      <c r="AG31" s="176">
        <f t="shared" si="8"/>
        <v>0.8266</v>
      </c>
      <c r="AH31" s="176">
        <f t="shared" si="9"/>
        <v>0.90229999999999999</v>
      </c>
      <c r="AI31" s="174">
        <f t="shared" si="10"/>
        <v>0.82770078792586832</v>
      </c>
      <c r="AJ31" s="175">
        <f t="shared" si="11"/>
        <v>1.1256999999999999</v>
      </c>
      <c r="AK31" s="176">
        <f t="shared" si="12"/>
        <v>1.0692999999999999</v>
      </c>
      <c r="AL31" s="176">
        <f t="shared" si="13"/>
        <v>1.1033999999999999</v>
      </c>
      <c r="AM31" s="174">
        <f t="shared" si="14"/>
        <v>1.0481172781380474</v>
      </c>
      <c r="AN31" s="175">
        <f t="shared" si="15"/>
        <v>1.2373000000000001</v>
      </c>
      <c r="AO31" s="176">
        <f t="shared" si="16"/>
        <v>1.1996</v>
      </c>
      <c r="AP31" s="176">
        <f t="shared" si="17"/>
        <v>1.2010000000000001</v>
      </c>
      <c r="AQ31" s="174">
        <f t="shared" si="18"/>
        <v>1.1644060454214824</v>
      </c>
      <c r="AR31" s="227" t="s">
        <v>1</v>
      </c>
      <c r="AS31" s="231" t="s">
        <v>1</v>
      </c>
    </row>
    <row r="32" spans="1:45" s="122" customFormat="1" ht="12.75" customHeight="1" x14ac:dyDescent="0.2">
      <c r="A32" s="84"/>
      <c r="B32" s="109" t="s">
        <v>137</v>
      </c>
      <c r="C32" s="110" t="s">
        <v>138</v>
      </c>
      <c r="D32" s="111" t="s">
        <v>56</v>
      </c>
      <c r="E32" s="147">
        <v>15179</v>
      </c>
      <c r="F32" s="109" t="s">
        <v>139</v>
      </c>
      <c r="G32" s="148" t="s">
        <v>140</v>
      </c>
      <c r="H32" s="90" t="s">
        <v>1</v>
      </c>
      <c r="I32" s="91" t="s">
        <v>1</v>
      </c>
      <c r="J32" s="152" t="str">
        <f t="shared" si="0"/>
        <v>18:10</v>
      </c>
      <c r="K32" s="149" t="s">
        <v>118</v>
      </c>
      <c r="L32" s="94">
        <f>IF($E$3="lite",IF(AND(H32="nei",I32="ja"),AF32,IF(AND(H32="nei",I32="nei"),AG32,IF(AND(H32="ja",I32="ja"),AH32,AI32))), IF($E$3="middels",IF(AND(H32="nei",I32="ja"),AJ32,IF(AND(H32="nei",I32="nei"),AK32,IF(AND(H32="ja",I32="ja"),AL32,AM32))), IF($E$3="mye",IF(AND(H32="nei",I32="ja"),AN32,IF(AND(H32="nei",I32="nei"),AO32,IF(AND(H32="ja",I32="ja"),AP32,AQ32))))))</f>
        <v>0.92559999999999998</v>
      </c>
      <c r="M32" s="95" t="str">
        <f t="shared" si="1"/>
        <v>Dns</v>
      </c>
      <c r="N32" s="96">
        <f t="shared" si="2"/>
        <v>1.5</v>
      </c>
      <c r="O32" s="116">
        <v>90890451</v>
      </c>
      <c r="P32" s="117">
        <v>1.1735</v>
      </c>
      <c r="Q32" s="118">
        <v>0.92200000000000004</v>
      </c>
      <c r="R32" s="118">
        <v>1.1796</v>
      </c>
      <c r="S32" s="156">
        <v>1.3202</v>
      </c>
      <c r="T32" s="120">
        <v>1.1677999999999999</v>
      </c>
      <c r="U32" s="120">
        <v>0.92559999999999998</v>
      </c>
      <c r="V32" s="120">
        <v>1.1733</v>
      </c>
      <c r="W32" s="120">
        <v>1.3079000000000001</v>
      </c>
      <c r="X32" s="191">
        <v>1.0924</v>
      </c>
      <c r="Y32" s="191">
        <v>0.81010000000000004</v>
      </c>
      <c r="Z32" s="191">
        <v>1.0998000000000001</v>
      </c>
      <c r="AA32" s="191">
        <v>1.2670999999999999</v>
      </c>
      <c r="AB32" s="103">
        <f t="shared" si="3"/>
        <v>1.1735</v>
      </c>
      <c r="AC32" s="104">
        <f t="shared" si="4"/>
        <v>1.0924</v>
      </c>
      <c r="AD32" s="104">
        <f t="shared" si="5"/>
        <v>1.1677999999999999</v>
      </c>
      <c r="AE32" s="105">
        <f t="shared" si="6"/>
        <v>1.0870939241585003</v>
      </c>
      <c r="AF32" s="106">
        <f t="shared" si="7"/>
        <v>0.92200000000000004</v>
      </c>
      <c r="AG32" s="107">
        <f t="shared" si="8"/>
        <v>0.81010000000000004</v>
      </c>
      <c r="AH32" s="107">
        <f t="shared" si="9"/>
        <v>0.92559999999999998</v>
      </c>
      <c r="AI32" s="105">
        <f t="shared" si="10"/>
        <v>0.81326308026030369</v>
      </c>
      <c r="AJ32" s="106">
        <f t="shared" si="11"/>
        <v>1.1796</v>
      </c>
      <c r="AK32" s="107">
        <f t="shared" si="12"/>
        <v>1.0998000000000001</v>
      </c>
      <c r="AL32" s="107">
        <f t="shared" si="13"/>
        <v>1.1733</v>
      </c>
      <c r="AM32" s="105">
        <f t="shared" si="14"/>
        <v>1.0939261953204478</v>
      </c>
      <c r="AN32" s="106">
        <f t="shared" si="15"/>
        <v>1.3202</v>
      </c>
      <c r="AO32" s="107">
        <f t="shared" si="16"/>
        <v>1.2670999999999999</v>
      </c>
      <c r="AP32" s="107">
        <f t="shared" si="17"/>
        <v>1.3079000000000001</v>
      </c>
      <c r="AQ32" s="105">
        <f t="shared" si="18"/>
        <v>1.2552947204968943</v>
      </c>
      <c r="AR32" s="90" t="s">
        <v>1</v>
      </c>
      <c r="AS32" s="108" t="s">
        <v>1</v>
      </c>
    </row>
    <row r="33" spans="1:45" s="122" customFormat="1" ht="12.75" customHeight="1" x14ac:dyDescent="0.2">
      <c r="A33" s="84"/>
      <c r="B33" s="109" t="s">
        <v>141</v>
      </c>
      <c r="C33" s="110" t="s">
        <v>55</v>
      </c>
      <c r="D33" s="111" t="s">
        <v>56</v>
      </c>
      <c r="E33" s="147">
        <v>9340</v>
      </c>
      <c r="F33" s="113" t="s">
        <v>142</v>
      </c>
      <c r="G33" s="114" t="s">
        <v>143</v>
      </c>
      <c r="H33" s="90" t="s">
        <v>2</v>
      </c>
      <c r="I33" s="91" t="s">
        <v>2</v>
      </c>
      <c r="J33" s="152" t="str">
        <f t="shared" si="0"/>
        <v>18:10</v>
      </c>
      <c r="K33" s="93" t="s">
        <v>118</v>
      </c>
      <c r="L33" s="232">
        <f>IF($E$3="lite",IF(AND(H33="nei",I33="ja"),AF33,IF(AND(H33="nei",I33="nei"),AG33,IF(AND(H33="ja",I33="ja"),AH33,AI33))), IF($E$3="middels",IF(AND(H33="nei",I33="ja"),AJ33,IF(AND(H33="nei",I33="nei"),AK33,IF(AND(H33="ja",I33="ja"),AL33,AM33))), IF($E$3="mye",IF(AND(H33="nei",I33="ja"),AN33,IF(AND(H33="nei",I33="nei"),AO33,IF(AND(H33="ja",I33="ja"),AP33,AQ33))))))</f>
        <v>1.0082</v>
      </c>
      <c r="M33" s="95" t="str">
        <f t="shared" si="1"/>
        <v>Dns</v>
      </c>
      <c r="N33" s="96">
        <f t="shared" si="2"/>
        <v>1.5</v>
      </c>
      <c r="O33" s="116">
        <v>95227075</v>
      </c>
      <c r="P33" s="98">
        <v>1.3557999999999999</v>
      </c>
      <c r="Q33" s="118">
        <v>1.0826</v>
      </c>
      <c r="R33" s="99">
        <v>1.3534999999999999</v>
      </c>
      <c r="S33" s="99">
        <v>1.5525</v>
      </c>
      <c r="T33" s="101">
        <v>1.2102999999999999</v>
      </c>
      <c r="U33" s="101">
        <v>1.0153000000000001</v>
      </c>
      <c r="V33" s="170">
        <v>1.2165999999999999</v>
      </c>
      <c r="W33" s="101">
        <v>1.2961</v>
      </c>
      <c r="X33" s="102">
        <v>1.2928999999999999</v>
      </c>
      <c r="Y33" s="102">
        <v>1.0082</v>
      </c>
      <c r="Z33" s="102">
        <v>1.2929999999999999</v>
      </c>
      <c r="AA33" s="102">
        <v>1.4926999999999999</v>
      </c>
      <c r="AB33" s="103">
        <f t="shared" si="3"/>
        <v>1.3557999999999999</v>
      </c>
      <c r="AC33" s="104">
        <f t="shared" si="4"/>
        <v>1.2928999999999999</v>
      </c>
      <c r="AD33" s="104">
        <f t="shared" si="5"/>
        <v>1.2102999999999999</v>
      </c>
      <c r="AE33" s="105">
        <f t="shared" si="6"/>
        <v>1.154150221271574</v>
      </c>
      <c r="AF33" s="106">
        <f t="shared" si="7"/>
        <v>1.0826</v>
      </c>
      <c r="AG33" s="107">
        <f t="shared" si="8"/>
        <v>1.0082</v>
      </c>
      <c r="AH33" s="107">
        <f t="shared" si="9"/>
        <v>1.0153000000000001</v>
      </c>
      <c r="AI33" s="105">
        <f t="shared" si="10"/>
        <v>0.94552508775170885</v>
      </c>
      <c r="AJ33" s="106">
        <f t="shared" si="11"/>
        <v>1.3534999999999999</v>
      </c>
      <c r="AK33" s="107">
        <f t="shared" si="12"/>
        <v>1.2929999999999999</v>
      </c>
      <c r="AL33" s="107">
        <f t="shared" si="13"/>
        <v>1.2165999999999999</v>
      </c>
      <c r="AM33" s="105">
        <f t="shared" si="14"/>
        <v>1.1622192833394902</v>
      </c>
      <c r="AN33" s="106">
        <f t="shared" si="15"/>
        <v>1.5525</v>
      </c>
      <c r="AO33" s="107">
        <f t="shared" si="16"/>
        <v>1.4926999999999999</v>
      </c>
      <c r="AP33" s="107">
        <f t="shared" si="17"/>
        <v>1.2961</v>
      </c>
      <c r="AQ33" s="105">
        <f t="shared" si="18"/>
        <v>1.2461761481481481</v>
      </c>
      <c r="AR33" s="90" t="s">
        <v>2</v>
      </c>
      <c r="AS33" s="108" t="s">
        <v>2</v>
      </c>
    </row>
  </sheetData>
  <autoFilter ref="A5:AS33" xr:uid="{63CC3BBF-B5BE-41AA-970B-20BF7157863F}">
    <sortState xmlns:xlrd2="http://schemas.microsoft.com/office/spreadsheetml/2017/richdata2" ref="A6:AS33">
      <sortCondition ref="M5:M33"/>
    </sortState>
  </autoFilter>
  <mergeCells count="4">
    <mergeCell ref="AF3:AI3"/>
    <mergeCell ref="AJ3:AM3"/>
    <mergeCell ref="AN3:AQ3"/>
    <mergeCell ref="D4:E4"/>
  </mergeCells>
  <conditionalFormatting sqref="H6:I33">
    <cfRule type="expression" dxfId="0" priority="1">
      <formula>H6&lt;&gt;AR6</formula>
    </cfRule>
  </conditionalFormatting>
  <dataValidations count="2">
    <dataValidation type="list" allowBlank="1" sqref="H6:I33 AR6:AS33" xr:uid="{A7C300C9-5A01-4BE5-8BE6-02D23E17D7AC}">
      <formula1>$AF$1:$AG$1</formula1>
    </dataValidation>
    <dataValidation type="list" allowBlank="1" showInputMessage="1" prompt="Click and enter a value from range '2016'!AC2:AE2" sqref="E3" xr:uid="{E21B4560-C0B4-472D-A988-B339A330F712}">
      <formula1>$AF$2:$AH$2</formula1>
    </dataValidation>
  </dataValidations>
  <pageMargins left="0.19685039370078741" right="0.19685039370078741" top="0.39370078740157483" bottom="0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Vår_1</vt:lpstr>
      <vt:lpstr>Vår_1!Utskriftsområde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Lyng-Olsen</dc:creator>
  <cp:lastModifiedBy>Stig Ulfsby</cp:lastModifiedBy>
  <dcterms:created xsi:type="dcterms:W3CDTF">2025-05-07T20:24:00Z</dcterms:created>
  <dcterms:modified xsi:type="dcterms:W3CDTF">2025-05-11T06:53:08Z</dcterms:modified>
</cp:coreProperties>
</file>