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6F6A39A3-F9C1-450C-8773-1467B603B698}" xr6:coauthVersionLast="47" xr6:coauthVersionMax="47" xr10:uidLastSave="{00000000-0000-0000-0000-000000000000}"/>
  <bookViews>
    <workbookView xWindow="-120" yWindow="-120" windowWidth="29040" windowHeight="17520" xr2:uid="{813C0D12-6749-4B70-8075-0A3C63A6E878}"/>
  </bookViews>
  <sheets>
    <sheet name="0908" sheetId="1" r:id="rId1"/>
    <sheet name="Sammendrag foreløpig" sheetId="2" r:id="rId2"/>
  </sheets>
  <externalReferences>
    <externalReference r:id="rId3"/>
  </externalReferences>
  <definedNames>
    <definedName name="_xlnm._FilterDatabase" localSheetId="0" hidden="1">'0908'!$A$5:$AS$23</definedName>
    <definedName name="_xlnm._FilterDatabase" localSheetId="1" hidden="1">'Sammendrag foreløpig'!$A$5:$AF$32</definedName>
    <definedName name="_xlnm.Print_Area" localSheetId="0">'0908'!$A$1:$O$19</definedName>
    <definedName name="_xlnm.Print_Area" localSheetId="1">'Sammendrag foreløpig'!$A$1:$V$26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9" i="2" l="1"/>
  <c r="AD39" i="2"/>
  <c r="AC39" i="2"/>
  <c r="AB39" i="2"/>
  <c r="AA39" i="2"/>
  <c r="Z39" i="2"/>
  <c r="Y39" i="2"/>
  <c r="X39" i="2"/>
  <c r="AF39" i="2" s="1"/>
  <c r="V39" i="2"/>
  <c r="AE38" i="2"/>
  <c r="AD38" i="2"/>
  <c r="AC38" i="2"/>
  <c r="AB38" i="2"/>
  <c r="AA38" i="2"/>
  <c r="Z38" i="2"/>
  <c r="Y38" i="2"/>
  <c r="X38" i="2"/>
  <c r="V38" i="2"/>
  <c r="AC37" i="2"/>
  <c r="Y37" i="2"/>
  <c r="O37" i="2"/>
  <c r="AB37" i="2" s="1"/>
  <c r="AC36" i="2"/>
  <c r="AB36" i="2"/>
  <c r="Y36" i="2"/>
  <c r="X36" i="2"/>
  <c r="M36" i="2"/>
  <c r="AE36" i="2" s="1"/>
  <c r="AE35" i="2"/>
  <c r="AA35" i="2"/>
  <c r="V35" i="2"/>
  <c r="M35" i="2"/>
  <c r="J35" i="2"/>
  <c r="H35" i="2"/>
  <c r="AD35" i="2" s="1"/>
  <c r="X34" i="2"/>
  <c r="L34" i="2"/>
  <c r="K34" i="2"/>
  <c r="J34" i="2"/>
  <c r="AC33" i="2"/>
  <c r="O33" i="2"/>
  <c r="M33" i="2"/>
  <c r="AC32" i="2"/>
  <c r="K32" i="2"/>
  <c r="J32" i="2"/>
  <c r="AC31" i="2"/>
  <c r="M31" i="2"/>
  <c r="K31" i="2"/>
  <c r="G31" i="2"/>
  <c r="AB31" i="2" s="1"/>
  <c r="O30" i="2"/>
  <c r="AD30" i="2" s="1"/>
  <c r="K30" i="2"/>
  <c r="J30" i="2"/>
  <c r="G30" i="2"/>
  <c r="O29" i="2"/>
  <c r="M29" i="2"/>
  <c r="K29" i="2"/>
  <c r="M28" i="2"/>
  <c r="J28" i="2"/>
  <c r="I28" i="2"/>
  <c r="M27" i="2"/>
  <c r="AD27" i="2" s="1"/>
  <c r="J27" i="2"/>
  <c r="J26" i="2"/>
  <c r="H26" i="2"/>
  <c r="G26" i="2"/>
  <c r="AE25" i="2"/>
  <c r="AA25" i="2"/>
  <c r="O25" i="2"/>
  <c r="L25" i="2"/>
  <c r="K25" i="2"/>
  <c r="J25" i="2"/>
  <c r="G25" i="2"/>
  <c r="O24" i="2"/>
  <c r="M24" i="2"/>
  <c r="L24" i="2"/>
  <c r="K24" i="2"/>
  <c r="J24" i="2"/>
  <c r="Z24" i="2" s="1"/>
  <c r="Z23" i="2"/>
  <c r="Y23" i="2"/>
  <c r="K23" i="2"/>
  <c r="J23" i="2"/>
  <c r="AD23" i="2" s="1"/>
  <c r="I23" i="2"/>
  <c r="AB23" i="2" s="1"/>
  <c r="M22" i="2"/>
  <c r="L22" i="2"/>
  <c r="K22" i="2"/>
  <c r="J22" i="2"/>
  <c r="O21" i="2"/>
  <c r="M21" i="2"/>
  <c r="L21" i="2"/>
  <c r="Z20" i="2"/>
  <c r="Y20" i="2"/>
  <c r="O20" i="2"/>
  <c r="M20" i="2"/>
  <c r="L20" i="2"/>
  <c r="K20" i="2"/>
  <c r="H20" i="2"/>
  <c r="G20" i="2"/>
  <c r="O19" i="2"/>
  <c r="M19" i="2"/>
  <c r="Z19" i="2" s="1"/>
  <c r="J19" i="2"/>
  <c r="G19" i="2"/>
  <c r="O18" i="2"/>
  <c r="M18" i="2"/>
  <c r="L18" i="2"/>
  <c r="K18" i="2"/>
  <c r="AB18" i="2" s="1"/>
  <c r="H18" i="2"/>
  <c r="AA17" i="2"/>
  <c r="M17" i="2"/>
  <c r="L17" i="2"/>
  <c r="K17" i="2"/>
  <c r="J17" i="2"/>
  <c r="H17" i="2"/>
  <c r="Z17" i="2" s="1"/>
  <c r="G17" i="2"/>
  <c r="AC17" i="2" s="1"/>
  <c r="AA16" i="2"/>
  <c r="Z16" i="2"/>
  <c r="O16" i="2"/>
  <c r="M16" i="2"/>
  <c r="K16" i="2"/>
  <c r="J16" i="2"/>
  <c r="H16" i="2"/>
  <c r="AE16" i="2" s="1"/>
  <c r="G16" i="2"/>
  <c r="AC16" i="2" s="1"/>
  <c r="O15" i="2"/>
  <c r="M15" i="2"/>
  <c r="L15" i="2"/>
  <c r="K15" i="2"/>
  <c r="J15" i="2"/>
  <c r="I15" i="2"/>
  <c r="H15" i="2"/>
  <c r="G15" i="2"/>
  <c r="AA15" i="2" s="1"/>
  <c r="O14" i="2"/>
  <c r="M14" i="2"/>
  <c r="L14" i="2"/>
  <c r="Y14" i="2" s="1"/>
  <c r="K14" i="2"/>
  <c r="H14" i="2"/>
  <c r="G14" i="2"/>
  <c r="X13" i="2"/>
  <c r="O13" i="2"/>
  <c r="M13" i="2"/>
  <c r="L13" i="2"/>
  <c r="K13" i="2"/>
  <c r="J13" i="2"/>
  <c r="I13" i="2"/>
  <c r="G13" i="2"/>
  <c r="AB13" i="2" s="1"/>
  <c r="O12" i="2"/>
  <c r="M12" i="2"/>
  <c r="L12" i="2"/>
  <c r="K12" i="2"/>
  <c r="J12" i="2"/>
  <c r="AD12" i="2" s="1"/>
  <c r="H12" i="2"/>
  <c r="AC12" i="2" s="1"/>
  <c r="G12" i="2"/>
  <c r="M11" i="2"/>
  <c r="L11" i="2"/>
  <c r="K11" i="2"/>
  <c r="J11" i="2"/>
  <c r="I11" i="2"/>
  <c r="AA11" i="2" s="1"/>
  <c r="H11" i="2"/>
  <c r="G11" i="2"/>
  <c r="O10" i="2"/>
  <c r="M10" i="2"/>
  <c r="L10" i="2"/>
  <c r="K10" i="2"/>
  <c r="J10" i="2"/>
  <c r="I10" i="2"/>
  <c r="H10" i="2"/>
  <c r="G10" i="2"/>
  <c r="Z9" i="2"/>
  <c r="Y9" i="2"/>
  <c r="M9" i="2"/>
  <c r="L9" i="2"/>
  <c r="K9" i="2"/>
  <c r="J9" i="2"/>
  <c r="I9" i="2"/>
  <c r="H9" i="2"/>
  <c r="G9" i="2"/>
  <c r="AB9" i="2" s="1"/>
  <c r="M8" i="2"/>
  <c r="L8" i="2"/>
  <c r="K8" i="2"/>
  <c r="J8" i="2"/>
  <c r="AE8" i="2" s="1"/>
  <c r="I8" i="2"/>
  <c r="AD8" i="2" s="1"/>
  <c r="H8" i="2"/>
  <c r="G8" i="2"/>
  <c r="O7" i="2"/>
  <c r="M7" i="2"/>
  <c r="L7" i="2"/>
  <c r="K7" i="2"/>
  <c r="J7" i="2"/>
  <c r="I7" i="2"/>
  <c r="H7" i="2"/>
  <c r="AA7" i="2" s="1"/>
  <c r="G7" i="2"/>
  <c r="AB7" i="2" s="1"/>
  <c r="O6" i="2"/>
  <c r="M6" i="2"/>
  <c r="L6" i="2"/>
  <c r="K6" i="2"/>
  <c r="J6" i="2"/>
  <c r="I6" i="2"/>
  <c r="H6" i="2"/>
  <c r="G6" i="2"/>
  <c r="AP23" i="1"/>
  <c r="AO23" i="1"/>
  <c r="AQ23" i="1" s="1"/>
  <c r="AN23" i="1"/>
  <c r="AL23" i="1"/>
  <c r="AK23" i="1"/>
  <c r="AM23" i="1" s="1"/>
  <c r="L23" i="1" s="1"/>
  <c r="AJ23" i="1"/>
  <c r="AH23" i="1"/>
  <c r="AG23" i="1"/>
  <c r="AI23" i="1" s="1"/>
  <c r="AF23" i="1"/>
  <c r="AD23" i="1"/>
  <c r="AC23" i="1"/>
  <c r="AE23" i="1" s="1"/>
  <c r="AB23" i="1"/>
  <c r="N23" i="1"/>
  <c r="J23" i="1"/>
  <c r="AP22" i="1"/>
  <c r="AO22" i="1"/>
  <c r="AQ22" i="1" s="1"/>
  <c r="AN22" i="1"/>
  <c r="AL22" i="1"/>
  <c r="AK22" i="1"/>
  <c r="AM22" i="1" s="1"/>
  <c r="AJ22" i="1"/>
  <c r="AH22" i="1"/>
  <c r="AG22" i="1"/>
  <c r="AI22" i="1" s="1"/>
  <c r="AF22" i="1"/>
  <c r="AD22" i="1"/>
  <c r="AC22" i="1"/>
  <c r="AE22" i="1" s="1"/>
  <c r="AB22" i="1"/>
  <c r="N22" i="1"/>
  <c r="L22" i="1"/>
  <c r="J22" i="1"/>
  <c r="M22" i="1" s="1"/>
  <c r="AP21" i="1"/>
  <c r="AO21" i="1"/>
  <c r="AQ21" i="1" s="1"/>
  <c r="AN21" i="1"/>
  <c r="AL21" i="1"/>
  <c r="L21" i="1" s="1"/>
  <c r="AK21" i="1"/>
  <c r="AM21" i="1" s="1"/>
  <c r="AJ21" i="1"/>
  <c r="AH21" i="1"/>
  <c r="AG21" i="1"/>
  <c r="AI21" i="1" s="1"/>
  <c r="AF21" i="1"/>
  <c r="AD21" i="1"/>
  <c r="AC21" i="1"/>
  <c r="AE21" i="1" s="1"/>
  <c r="AB21" i="1"/>
  <c r="N21" i="1"/>
  <c r="J21" i="1"/>
  <c r="AP20" i="1"/>
  <c r="AO20" i="1"/>
  <c r="AQ20" i="1" s="1"/>
  <c r="AN20" i="1"/>
  <c r="AL20" i="1"/>
  <c r="AK20" i="1"/>
  <c r="AM20" i="1" s="1"/>
  <c r="L20" i="1" s="1"/>
  <c r="AJ20" i="1"/>
  <c r="AH20" i="1"/>
  <c r="AG20" i="1"/>
  <c r="AI20" i="1" s="1"/>
  <c r="AF20" i="1"/>
  <c r="AD20" i="1"/>
  <c r="AC20" i="1"/>
  <c r="AE20" i="1" s="1"/>
  <c r="AB20" i="1"/>
  <c r="N20" i="1"/>
  <c r="J20" i="1"/>
  <c r="AP19" i="1"/>
  <c r="AO19" i="1"/>
  <c r="AQ19" i="1" s="1"/>
  <c r="AN19" i="1"/>
  <c r="AL19" i="1"/>
  <c r="AK19" i="1"/>
  <c r="AM19" i="1" s="1"/>
  <c r="L19" i="1" s="1"/>
  <c r="AJ19" i="1"/>
  <c r="AH19" i="1"/>
  <c r="AG19" i="1"/>
  <c r="AI19" i="1" s="1"/>
  <c r="AF19" i="1"/>
  <c r="AD19" i="1"/>
  <c r="AC19" i="1"/>
  <c r="AE19" i="1" s="1"/>
  <c r="AB19" i="1"/>
  <c r="N19" i="1"/>
  <c r="J19" i="1"/>
  <c r="M19" i="1" s="1"/>
  <c r="AP18" i="1"/>
  <c r="AO18" i="1"/>
  <c r="AQ18" i="1" s="1"/>
  <c r="AN18" i="1"/>
  <c r="AL18" i="1"/>
  <c r="AK18" i="1"/>
  <c r="AM18" i="1" s="1"/>
  <c r="AJ18" i="1"/>
  <c r="AH18" i="1"/>
  <c r="AG18" i="1"/>
  <c r="AI18" i="1" s="1"/>
  <c r="AF18" i="1"/>
  <c r="AD18" i="1"/>
  <c r="AC18" i="1"/>
  <c r="AE18" i="1" s="1"/>
  <c r="AB18" i="1"/>
  <c r="N18" i="1"/>
  <c r="L18" i="1"/>
  <c r="J18" i="1"/>
  <c r="AP17" i="1"/>
  <c r="AO17" i="1"/>
  <c r="AQ17" i="1" s="1"/>
  <c r="AN17" i="1"/>
  <c r="AL17" i="1"/>
  <c r="AK17" i="1"/>
  <c r="AM17" i="1" s="1"/>
  <c r="AJ17" i="1"/>
  <c r="AH17" i="1"/>
  <c r="AG17" i="1"/>
  <c r="AI17" i="1" s="1"/>
  <c r="AF17" i="1"/>
  <c r="AD17" i="1"/>
  <c r="AC17" i="1"/>
  <c r="AE17" i="1" s="1"/>
  <c r="AB17" i="1"/>
  <c r="N17" i="1"/>
  <c r="L17" i="1"/>
  <c r="J17" i="1"/>
  <c r="AP16" i="1"/>
  <c r="AO16" i="1"/>
  <c r="AQ16" i="1" s="1"/>
  <c r="AN16" i="1"/>
  <c r="AL16" i="1"/>
  <c r="AK16" i="1"/>
  <c r="AM16" i="1" s="1"/>
  <c r="AJ16" i="1"/>
  <c r="AH16" i="1"/>
  <c r="AG16" i="1"/>
  <c r="AI16" i="1" s="1"/>
  <c r="AF16" i="1"/>
  <c r="AD16" i="1"/>
  <c r="AC16" i="1"/>
  <c r="AE16" i="1" s="1"/>
  <c r="AB16" i="1"/>
  <c r="N16" i="1"/>
  <c r="J16" i="1"/>
  <c r="AP15" i="1"/>
  <c r="AO15" i="1"/>
  <c r="AQ15" i="1" s="1"/>
  <c r="AN15" i="1"/>
  <c r="AL15" i="1"/>
  <c r="L15" i="1" s="1"/>
  <c r="AK15" i="1"/>
  <c r="AM15" i="1" s="1"/>
  <c r="AJ15" i="1"/>
  <c r="AH15" i="1"/>
  <c r="AG15" i="1"/>
  <c r="AI15" i="1" s="1"/>
  <c r="AF15" i="1"/>
  <c r="AD15" i="1"/>
  <c r="AC15" i="1"/>
  <c r="AE15" i="1" s="1"/>
  <c r="AB15" i="1"/>
  <c r="N15" i="1"/>
  <c r="J15" i="1"/>
  <c r="AP14" i="1"/>
  <c r="AO14" i="1"/>
  <c r="AQ14" i="1" s="1"/>
  <c r="AN14" i="1"/>
  <c r="AL14" i="1"/>
  <c r="L14" i="1" s="1"/>
  <c r="AK14" i="1"/>
  <c r="AM14" i="1" s="1"/>
  <c r="AJ14" i="1"/>
  <c r="AH14" i="1"/>
  <c r="AG14" i="1"/>
  <c r="AI14" i="1" s="1"/>
  <c r="AF14" i="1"/>
  <c r="AD14" i="1"/>
  <c r="AC14" i="1"/>
  <c r="AE14" i="1" s="1"/>
  <c r="AB14" i="1"/>
  <c r="N14" i="1"/>
  <c r="J14" i="1"/>
  <c r="AP13" i="1"/>
  <c r="AO13" i="1"/>
  <c r="AQ13" i="1" s="1"/>
  <c r="AN13" i="1"/>
  <c r="AL13" i="1"/>
  <c r="AK13" i="1"/>
  <c r="AM13" i="1" s="1"/>
  <c r="L13" i="1" s="1"/>
  <c r="AJ13" i="1"/>
  <c r="AH13" i="1"/>
  <c r="AG13" i="1"/>
  <c r="AI13" i="1" s="1"/>
  <c r="AF13" i="1"/>
  <c r="AD13" i="1"/>
  <c r="AC13" i="1"/>
  <c r="AE13" i="1" s="1"/>
  <c r="AB13" i="1"/>
  <c r="N13" i="1"/>
  <c r="J13" i="1"/>
  <c r="AP12" i="1"/>
  <c r="AO12" i="1"/>
  <c r="AQ12" i="1" s="1"/>
  <c r="AN12" i="1"/>
  <c r="AL12" i="1"/>
  <c r="L12" i="1" s="1"/>
  <c r="AK12" i="1"/>
  <c r="AM12" i="1" s="1"/>
  <c r="AJ12" i="1"/>
  <c r="AH12" i="1"/>
  <c r="AG12" i="1"/>
  <c r="AI12" i="1" s="1"/>
  <c r="AF12" i="1"/>
  <c r="AD12" i="1"/>
  <c r="AC12" i="1"/>
  <c r="AE12" i="1" s="1"/>
  <c r="AB12" i="1"/>
  <c r="N12" i="1"/>
  <c r="J12" i="1"/>
  <c r="AP11" i="1"/>
  <c r="AO11" i="1"/>
  <c r="AQ11" i="1" s="1"/>
  <c r="AN11" i="1"/>
  <c r="AL11" i="1"/>
  <c r="AK11" i="1"/>
  <c r="AM11" i="1" s="1"/>
  <c r="L11" i="1" s="1"/>
  <c r="AJ11" i="1"/>
  <c r="AH11" i="1"/>
  <c r="AG11" i="1"/>
  <c r="AI11" i="1" s="1"/>
  <c r="AF11" i="1"/>
  <c r="AD11" i="1"/>
  <c r="AC11" i="1"/>
  <c r="AE11" i="1" s="1"/>
  <c r="AB11" i="1"/>
  <c r="N11" i="1"/>
  <c r="J11" i="1"/>
  <c r="AP10" i="1"/>
  <c r="AO10" i="1"/>
  <c r="AQ10" i="1" s="1"/>
  <c r="AN10" i="1"/>
  <c r="AL10" i="1"/>
  <c r="AK10" i="1"/>
  <c r="AM10" i="1" s="1"/>
  <c r="AJ10" i="1"/>
  <c r="AH10" i="1"/>
  <c r="AG10" i="1"/>
  <c r="AI10" i="1" s="1"/>
  <c r="AF10" i="1"/>
  <c r="AD10" i="1"/>
  <c r="AC10" i="1"/>
  <c r="AE10" i="1" s="1"/>
  <c r="AB10" i="1"/>
  <c r="N10" i="1"/>
  <c r="J10" i="1"/>
  <c r="AP9" i="1"/>
  <c r="AO9" i="1"/>
  <c r="AQ9" i="1" s="1"/>
  <c r="AN9" i="1"/>
  <c r="AL9" i="1"/>
  <c r="AK9" i="1"/>
  <c r="AM9" i="1" s="1"/>
  <c r="L9" i="1" s="1"/>
  <c r="AJ9" i="1"/>
  <c r="AH9" i="1"/>
  <c r="AG9" i="1"/>
  <c r="AI9" i="1" s="1"/>
  <c r="AF9" i="1"/>
  <c r="AD9" i="1"/>
  <c r="AC9" i="1"/>
  <c r="AE9" i="1" s="1"/>
  <c r="AB9" i="1"/>
  <c r="N9" i="1"/>
  <c r="J9" i="1"/>
  <c r="AP8" i="1"/>
  <c r="AO8" i="1"/>
  <c r="AQ8" i="1" s="1"/>
  <c r="AN8" i="1"/>
  <c r="AL8" i="1"/>
  <c r="AK8" i="1"/>
  <c r="AM8" i="1" s="1"/>
  <c r="L8" i="1" s="1"/>
  <c r="AJ8" i="1"/>
  <c r="AH8" i="1"/>
  <c r="AG8" i="1"/>
  <c r="AI8" i="1" s="1"/>
  <c r="AF8" i="1"/>
  <c r="AD8" i="1"/>
  <c r="AC8" i="1"/>
  <c r="AE8" i="1" s="1"/>
  <c r="AB8" i="1"/>
  <c r="N8" i="1"/>
  <c r="J8" i="1"/>
  <c r="AP7" i="1"/>
  <c r="AO7" i="1"/>
  <c r="AQ7" i="1" s="1"/>
  <c r="AN7" i="1"/>
  <c r="AL7" i="1"/>
  <c r="AK7" i="1"/>
  <c r="AM7" i="1" s="1"/>
  <c r="L7" i="1" s="1"/>
  <c r="AJ7" i="1"/>
  <c r="AH7" i="1"/>
  <c r="AG7" i="1"/>
  <c r="AI7" i="1" s="1"/>
  <c r="AF7" i="1"/>
  <c r="AD7" i="1"/>
  <c r="AC7" i="1"/>
  <c r="AE7" i="1" s="1"/>
  <c r="AB7" i="1"/>
  <c r="N7" i="1"/>
  <c r="J7" i="1"/>
  <c r="M7" i="1" s="1"/>
  <c r="AP6" i="1"/>
  <c r="AO6" i="1"/>
  <c r="AQ6" i="1" s="1"/>
  <c r="AN6" i="1"/>
  <c r="AL6" i="1"/>
  <c r="AK6" i="1"/>
  <c r="AM6" i="1" s="1"/>
  <c r="AJ6" i="1"/>
  <c r="L6" i="1" s="1"/>
  <c r="AH6" i="1"/>
  <c r="AG6" i="1"/>
  <c r="AI6" i="1" s="1"/>
  <c r="AF6" i="1"/>
  <c r="AD6" i="1"/>
  <c r="AC6" i="1"/>
  <c r="AE6" i="1" s="1"/>
  <c r="AB6" i="1"/>
  <c r="N6" i="1"/>
  <c r="J6" i="1"/>
  <c r="M18" i="1" l="1"/>
  <c r="M17" i="1"/>
  <c r="M6" i="1"/>
  <c r="L10" i="1"/>
  <c r="M10" i="1" s="1"/>
  <c r="M15" i="1"/>
  <c r="L16" i="1"/>
  <c r="M16" i="1" s="1"/>
  <c r="M21" i="1"/>
  <c r="M12" i="1"/>
  <c r="M9" i="1"/>
  <c r="M14" i="1"/>
  <c r="AE6" i="2"/>
  <c r="AA6" i="2"/>
  <c r="V6" i="2"/>
  <c r="X7" i="2"/>
  <c r="AE15" i="2"/>
  <c r="V18" i="2"/>
  <c r="AC22" i="2"/>
  <c r="Y22" i="2"/>
  <c r="AB22" i="2"/>
  <c r="X22" i="2"/>
  <c r="V22" i="2"/>
  <c r="AE22" i="2"/>
  <c r="AE26" i="2"/>
  <c r="AA26" i="2"/>
  <c r="V26" i="2"/>
  <c r="AE29" i="2"/>
  <c r="AA29" i="2"/>
  <c r="V29" i="2"/>
  <c r="AD29" i="2"/>
  <c r="Z29" i="2"/>
  <c r="AC29" i="2"/>
  <c r="Y29" i="2"/>
  <c r="Z8" i="2"/>
  <c r="V11" i="2"/>
  <c r="AE11" i="2"/>
  <c r="Y12" i="2"/>
  <c r="AD17" i="2"/>
  <c r="AE34" i="2"/>
  <c r="AA34" i="2"/>
  <c r="V34" i="2"/>
  <c r="AD34" i="2"/>
  <c r="Z34" i="2"/>
  <c r="AC34" i="2"/>
  <c r="Y34" i="2"/>
  <c r="AF34" i="2" s="1"/>
  <c r="AB34" i="2"/>
  <c r="X6" i="2"/>
  <c r="AC6" i="2"/>
  <c r="V8" i="2"/>
  <c r="AD10" i="2"/>
  <c r="Z10" i="2"/>
  <c r="AC10" i="2"/>
  <c r="Y10" i="2"/>
  <c r="V10" i="2"/>
  <c r="AD11" i="2"/>
  <c r="AE18" i="2"/>
  <c r="AC19" i="2"/>
  <c r="AE21" i="2"/>
  <c r="AA21" i="2"/>
  <c r="V21" i="2"/>
  <c r="AD21" i="2"/>
  <c r="Z21" i="2"/>
  <c r="Y21" i="2"/>
  <c r="AD24" i="2"/>
  <c r="AE28" i="2"/>
  <c r="AA28" i="2"/>
  <c r="V28" i="2"/>
  <c r="AD28" i="2"/>
  <c r="Z28" i="2"/>
  <c r="AB29" i="2"/>
  <c r="AD6" i="2"/>
  <c r="X10" i="2"/>
  <c r="AF10" i="2" s="1"/>
  <c r="AE14" i="2"/>
  <c r="AA14" i="2"/>
  <c r="V14" i="2"/>
  <c r="AD14" i="2"/>
  <c r="Z14" i="2"/>
  <c r="AB14" i="2"/>
  <c r="Z15" i="2"/>
  <c r="AD19" i="2"/>
  <c r="AB21" i="2"/>
  <c r="Z22" i="2"/>
  <c r="V24" i="2"/>
  <c r="AE24" i="2"/>
  <c r="Z26" i="2"/>
  <c r="Z27" i="2"/>
  <c r="AE31" i="2"/>
  <c r="AA31" i="2"/>
  <c r="V31" i="2"/>
  <c r="AD31" i="2"/>
  <c r="Z31" i="2"/>
  <c r="AB32" i="2"/>
  <c r="X32" i="2"/>
  <c r="AE32" i="2"/>
  <c r="AA32" i="2"/>
  <c r="V32" i="2"/>
  <c r="AD32" i="2"/>
  <c r="Z32" i="2"/>
  <c r="AB33" i="2"/>
  <c r="X33" i="2"/>
  <c r="AE33" i="2"/>
  <c r="AA33" i="2"/>
  <c r="V33" i="2"/>
  <c r="AD33" i="2"/>
  <c r="Z33" i="2"/>
  <c r="Z6" i="2"/>
  <c r="AA8" i="2"/>
  <c r="V9" i="2"/>
  <c r="AC9" i="2"/>
  <c r="AA10" i="2"/>
  <c r="AC11" i="2"/>
  <c r="Z11" i="2"/>
  <c r="AB12" i="2"/>
  <c r="Z12" i="2"/>
  <c r="AC14" i="2"/>
  <c r="AD16" i="2"/>
  <c r="V17" i="2"/>
  <c r="AE17" i="2"/>
  <c r="AA18" i="2"/>
  <c r="AB19" i="2"/>
  <c r="Y19" i="2"/>
  <c r="AB20" i="2"/>
  <c r="X20" i="2"/>
  <c r="AE20" i="2"/>
  <c r="AA20" i="2"/>
  <c r="V20" i="2"/>
  <c r="AC20" i="2"/>
  <c r="AC21" i="2"/>
  <c r="AA22" i="2"/>
  <c r="AC23" i="2"/>
  <c r="AD25" i="2"/>
  <c r="AC26" i="2"/>
  <c r="AD26" i="2"/>
  <c r="Y28" i="2"/>
  <c r="AC30" i="2"/>
  <c r="Z30" i="2"/>
  <c r="AE10" i="2"/>
  <c r="AC15" i="2"/>
  <c r="Y15" i="2"/>
  <c r="AB15" i="2"/>
  <c r="X15" i="2"/>
  <c r="V15" i="2"/>
  <c r="AC24" i="2"/>
  <c r="Y24" i="2"/>
  <c r="AB24" i="2"/>
  <c r="X24" i="2"/>
  <c r="AB27" i="2"/>
  <c r="X27" i="2"/>
  <c r="AF27" i="2" s="1"/>
  <c r="AE27" i="2"/>
  <c r="AA27" i="2"/>
  <c r="V27" i="2"/>
  <c r="Y6" i="2"/>
  <c r="AC8" i="2"/>
  <c r="AE13" i="2"/>
  <c r="AA13" i="2"/>
  <c r="V13" i="2"/>
  <c r="AD13" i="2"/>
  <c r="Z13" i="2"/>
  <c r="Y13" i="2"/>
  <c r="AF13" i="2" s="1"/>
  <c r="X18" i="2"/>
  <c r="AF18" i="2" s="1"/>
  <c r="AB6" i="2"/>
  <c r="AD7" i="2"/>
  <c r="Z7" i="2"/>
  <c r="AC7" i="2"/>
  <c r="Y7" i="2"/>
  <c r="V7" i="2"/>
  <c r="AE7" i="2"/>
  <c r="AD9" i="2"/>
  <c r="AB10" i="2"/>
  <c r="AC13" i="2"/>
  <c r="X14" i="2"/>
  <c r="AD15" i="2"/>
  <c r="V16" i="2"/>
  <c r="AD18" i="2"/>
  <c r="AD20" i="2"/>
  <c r="X21" i="2"/>
  <c r="AF21" i="2" s="1"/>
  <c r="AD22" i="2"/>
  <c r="AA24" i="2"/>
  <c r="AB25" i="2"/>
  <c r="X25" i="2"/>
  <c r="V25" i="2"/>
  <c r="AC27" i="2"/>
  <c r="AB28" i="2"/>
  <c r="AC28" i="2"/>
  <c r="X29" i="2"/>
  <c r="Y31" i="2"/>
  <c r="Y32" i="2"/>
  <c r="Y33" i="2"/>
  <c r="AF38" i="2"/>
  <c r="V30" i="2"/>
  <c r="AA30" i="2"/>
  <c r="AE30" i="2"/>
  <c r="X35" i="2"/>
  <c r="AB35" i="2"/>
  <c r="Z37" i="2"/>
  <c r="AD37" i="2"/>
  <c r="X8" i="2"/>
  <c r="AB8" i="2"/>
  <c r="AA9" i="2"/>
  <c r="AE9" i="2"/>
  <c r="X11" i="2"/>
  <c r="AB11" i="2"/>
  <c r="V12" i="2"/>
  <c r="AA12" i="2"/>
  <c r="AE12" i="2"/>
  <c r="X16" i="2"/>
  <c r="AB16" i="2"/>
  <c r="X17" i="2"/>
  <c r="AB17" i="2"/>
  <c r="Y18" i="2"/>
  <c r="AC18" i="2"/>
  <c r="V19" i="2"/>
  <c r="AA19" i="2"/>
  <c r="AE19" i="2"/>
  <c r="V23" i="2"/>
  <c r="AA23" i="2"/>
  <c r="AE23" i="2"/>
  <c r="Y25" i="2"/>
  <c r="AC25" i="2"/>
  <c r="X26" i="2"/>
  <c r="AF26" i="2" s="1"/>
  <c r="AB26" i="2"/>
  <c r="X30" i="2"/>
  <c r="AB30" i="2"/>
  <c r="Y35" i="2"/>
  <c r="AC35" i="2"/>
  <c r="Z36" i="2"/>
  <c r="AD36" i="2"/>
  <c r="V37" i="2"/>
  <c r="AA37" i="2"/>
  <c r="AE37" i="2"/>
  <c r="Y8" i="2"/>
  <c r="X9" i="2"/>
  <c r="AF9" i="2" s="1"/>
  <c r="Y11" i="2"/>
  <c r="X12" i="2"/>
  <c r="Y16" i="2"/>
  <c r="Y17" i="2"/>
  <c r="Z18" i="2"/>
  <c r="X19" i="2"/>
  <c r="X23" i="2"/>
  <c r="Z25" i="2"/>
  <c r="Y26" i="2"/>
  <c r="Y27" i="2"/>
  <c r="X28" i="2"/>
  <c r="Y30" i="2"/>
  <c r="X31" i="2"/>
  <c r="Z35" i="2"/>
  <c r="V36" i="2"/>
  <c r="AA36" i="2"/>
  <c r="AF36" i="2" s="1"/>
  <c r="X37" i="2"/>
  <c r="M11" i="1"/>
  <c r="M20" i="1"/>
  <c r="M23" i="1"/>
  <c r="M8" i="1"/>
  <c r="M13" i="1"/>
  <c r="AF25" i="2" l="1"/>
  <c r="AF28" i="2"/>
  <c r="AF23" i="2"/>
  <c r="AF14" i="2"/>
  <c r="AF20" i="2"/>
  <c r="AF6" i="2"/>
  <c r="AF7" i="2"/>
  <c r="AF19" i="2"/>
  <c r="AF12" i="2"/>
  <c r="AF30" i="2"/>
  <c r="AF16" i="2"/>
  <c r="AF24" i="2"/>
  <c r="AF17" i="2"/>
  <c r="AF33" i="2"/>
  <c r="AF37" i="2"/>
  <c r="AF31" i="2"/>
  <c r="AF11" i="2"/>
  <c r="AF8" i="2"/>
  <c r="AF35" i="2"/>
  <c r="AF29" i="2"/>
  <c r="AF15" i="2"/>
  <c r="AF32" i="2"/>
  <c r="AF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4" authorId="0" shapeId="0" xr:uid="{281D431A-53B0-4901-A23D-5D1227BEB024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21C4D913-C6A9-4681-AAE1-1F21139CDEAF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56EAC344-0A8F-4D71-BC5B-655CF9572981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E6862271-CA98-476B-BD36-07B24B5AAB08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<sst xmlns="http://schemas.openxmlformats.org/spreadsheetml/2006/main" count="360" uniqueCount="165">
  <si>
    <t>Tirsdagsseilaser 2022</t>
  </si>
  <si>
    <t>Ja</t>
  </si>
  <si>
    <t>Nei</t>
  </si>
  <si>
    <t>N-R 1 = N-R med spinnaker</t>
  </si>
  <si>
    <t>N-R 3 = N-R Shorthand med spinaker</t>
  </si>
  <si>
    <t>Master deltakerliste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</si>
  <si>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</si>
  <si>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</si>
  <si>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</si>
  <si>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</si>
  <si>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</si>
  <si>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</si>
  <si>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</si>
  <si>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</si>
  <si>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</si>
  <si>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</si>
  <si>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</si>
  <si>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</si>
  <si>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</si>
  <si>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</si>
  <si>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</si>
  <si>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</si>
  <si>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</si>
  <si>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</si>
  <si>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</si>
  <si>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</si>
  <si>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</si>
  <si>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</si>
  <si>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</si>
  <si>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</si>
  <si>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</si>
  <si>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</si>
  <si>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</si>
  <si>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</si>
  <si>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</si>
  <si>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</si>
  <si>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</si>
  <si>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</si>
  <si>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</si>
  <si>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</si>
  <si>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</si>
  <si>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</si>
  <si>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</si>
  <si>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</si>
  <si>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</si>
  <si>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</si>
  <si>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</si>
  <si>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</si>
  <si>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</si>
  <si>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</si>
  <si>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</si>
  <si>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</si>
  <si>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</si>
  <si>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</si>
  <si>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Jon Vendelboe</t>
  </si>
  <si>
    <t>USF</t>
  </si>
  <si>
    <t>NOR</t>
  </si>
  <si>
    <t>X-37</t>
  </si>
  <si>
    <t>MetaXa</t>
  </si>
  <si>
    <t>Stein Thorstensen</t>
  </si>
  <si>
    <t>FS</t>
  </si>
  <si>
    <t>H-båt</t>
  </si>
  <si>
    <t>Hermine</t>
  </si>
  <si>
    <t>Sturla Falck</t>
  </si>
  <si>
    <t>Express</t>
  </si>
  <si>
    <t>ELO</t>
  </si>
  <si>
    <t>Arild Vikse</t>
  </si>
  <si>
    <t>11 MOD</t>
  </si>
  <si>
    <t>Olivia</t>
  </si>
  <si>
    <t>Iver Iversen</t>
  </si>
  <si>
    <t>Grand Soleil 42 R</t>
  </si>
  <si>
    <t>Tango II</t>
  </si>
  <si>
    <t>Reidar Hauge</t>
  </si>
  <si>
    <t>CB 365</t>
  </si>
  <si>
    <t>Chica</t>
  </si>
  <si>
    <t>Siv Christensen</t>
  </si>
  <si>
    <t>KNS</t>
  </si>
  <si>
    <t>J/80</t>
  </si>
  <si>
    <t>Baby Boop</t>
  </si>
  <si>
    <t>Egil Naustvik</t>
  </si>
  <si>
    <t>Linjett 33</t>
  </si>
  <si>
    <t>Fragancia</t>
  </si>
  <si>
    <t>Aril Spetalen</t>
  </si>
  <si>
    <t>Mariatta</t>
  </si>
  <si>
    <t>Jonas Smitt-Amundsen</t>
  </si>
  <si>
    <t xml:space="preserve"> First 31.7 LR</t>
  </si>
  <si>
    <t>BILBO</t>
  </si>
  <si>
    <t>Caroline Grimsgaard</t>
  </si>
  <si>
    <t>First 31.7 LR</t>
  </si>
  <si>
    <t>ZIGGY</t>
  </si>
  <si>
    <t>Andreas Haug</t>
  </si>
  <si>
    <t>Archambault A35</t>
  </si>
  <si>
    <t>Flaks</t>
  </si>
  <si>
    <t>Cecilia Stokkeland</t>
  </si>
  <si>
    <t>J/109</t>
  </si>
  <si>
    <t>JJ Flash</t>
  </si>
  <si>
    <t>Stig Ulfsby</t>
  </si>
  <si>
    <t>Sun Odyssey 35</t>
  </si>
  <si>
    <t>Balsam</t>
  </si>
  <si>
    <t>Monica Hjelle</t>
  </si>
  <si>
    <t>X-102</t>
  </si>
  <si>
    <t>BLÅTANN</t>
  </si>
  <si>
    <t>Christian Stensholt</t>
  </si>
  <si>
    <t>Pogo 8,50</t>
  </si>
  <si>
    <t>Vindtora</t>
  </si>
  <si>
    <t>Benedicte Angell</t>
  </si>
  <si>
    <t xml:space="preserve">Maxi fenix </t>
  </si>
  <si>
    <t>Salt</t>
  </si>
  <si>
    <t>Nils Parnemann</t>
  </si>
  <si>
    <t>Nipa</t>
  </si>
  <si>
    <t>DSQ</t>
  </si>
  <si>
    <t>Nor 70 får DSQ pga for tidlig over startlinje, uten å gå tilbake</t>
  </si>
  <si>
    <t>Poengsammendrag</t>
  </si>
  <si>
    <t>Poengsammendrag uten strykninger</t>
  </si>
  <si>
    <t>Poengsammendrag de 8 beste resultatene</t>
  </si>
  <si>
    <t>Pl.</t>
  </si>
  <si>
    <t>Startklasse</t>
  </si>
  <si>
    <t>03.05.</t>
  </si>
  <si>
    <t>10.05.</t>
  </si>
  <si>
    <t>24.05.</t>
  </si>
  <si>
    <t>31.05.</t>
  </si>
  <si>
    <t>07.06.</t>
  </si>
  <si>
    <t>14.06.</t>
  </si>
  <si>
    <t>21.06.</t>
  </si>
  <si>
    <t>09.08.</t>
  </si>
  <si>
    <t>16.08.</t>
  </si>
  <si>
    <t>23.08.</t>
  </si>
  <si>
    <t>30.08.</t>
  </si>
  <si>
    <t>06.09.</t>
  </si>
  <si>
    <t>13.09.</t>
  </si>
  <si>
    <t>20.09.</t>
  </si>
  <si>
    <t>Sum</t>
  </si>
  <si>
    <t>Kvalnes/Hovland</t>
  </si>
  <si>
    <t>Archambault 40</t>
  </si>
  <si>
    <t>Andreas Abilgaard</t>
  </si>
  <si>
    <t>Elan 310</t>
  </si>
  <si>
    <t>Yngve Amundsen</t>
  </si>
  <si>
    <t>X-35 OD</t>
  </si>
  <si>
    <t>Pål Saltvedt</t>
  </si>
  <si>
    <t>Elan 40</t>
  </si>
  <si>
    <t>CB 365/F22R</t>
  </si>
  <si>
    <t>Maxi Fenix</t>
  </si>
  <si>
    <t>Joachim Lyng-Olsen</t>
  </si>
  <si>
    <t>Contrast 33</t>
  </si>
  <si>
    <t>Rune Wahl Nilsson</t>
  </si>
  <si>
    <t>Sun Odysse 35</t>
  </si>
  <si>
    <t>Marius Andersen</t>
  </si>
  <si>
    <t>Farr 30</t>
  </si>
  <si>
    <t>Magne K. Fagerhol</t>
  </si>
  <si>
    <t>Aphrodite 101</t>
  </si>
  <si>
    <t>Terje Johannesen</t>
  </si>
  <si>
    <t>Dufour 34</t>
  </si>
  <si>
    <t>Geir Atle Lerkerød</t>
  </si>
  <si>
    <t>Hans Wang</t>
  </si>
  <si>
    <t>X-40</t>
  </si>
  <si>
    <t>Espen Sunde</t>
  </si>
  <si>
    <t>Sun Odyssey 30i</t>
  </si>
  <si>
    <t>Gunnar Gundersen</t>
  </si>
  <si>
    <t>Dehler 36 JV</t>
  </si>
  <si>
    <t>Per Chr. Andresen</t>
  </si>
  <si>
    <t>Dehler 34</t>
  </si>
  <si>
    <t>Guri Kjæserud</t>
  </si>
  <si>
    <t>OSF</t>
  </si>
  <si>
    <t>Peter Lorenzen Borge</t>
  </si>
  <si>
    <t>Banner 28 HR MKII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</si>
</sst>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sz val="10"/>
      <color rgb="FFFFFFFF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8" fillId="0" borderId="0"/>
  </cellStyleXfs>
  <cellXfs count="261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46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2" borderId="0" xfId="0" applyFont="1" applyFill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46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6" fontId="12" fillId="0" borderId="4" xfId="0" applyNumberFormat="1" applyFont="1" applyBorder="1" applyAlignment="1">
      <alignment horizontal="center" vertical="center"/>
    </xf>
    <xf numFmtId="46" fontId="12" fillId="0" borderId="2" xfId="0" applyNumberFormat="1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46" fontId="12" fillId="2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 wrapText="1"/>
    </xf>
    <xf numFmtId="164" fontId="12" fillId="8" borderId="6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6" fontId="12" fillId="0" borderId="10" xfId="0" applyNumberFormat="1" applyFont="1" applyBorder="1" applyAlignment="1">
      <alignment horizontal="center" vertical="center"/>
    </xf>
    <xf numFmtId="46" fontId="12" fillId="0" borderId="13" xfId="0" applyNumberFormat="1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46" fontId="12" fillId="2" borderId="1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8" fillId="6" borderId="14" xfId="0" applyNumberFormat="1" applyFont="1" applyFill="1" applyBorder="1" applyAlignment="1">
      <alignment vertical="center" wrapText="1"/>
    </xf>
    <xf numFmtId="164" fontId="8" fillId="6" borderId="15" xfId="0" applyNumberFormat="1" applyFont="1" applyFill="1" applyBorder="1" applyAlignment="1">
      <alignment vertical="center" wrapText="1"/>
    </xf>
    <xf numFmtId="164" fontId="8" fillId="7" borderId="15" xfId="0" applyNumberFormat="1" applyFont="1" applyFill="1" applyBorder="1" applyAlignment="1">
      <alignment vertical="center" wrapText="1"/>
    </xf>
    <xf numFmtId="164" fontId="8" fillId="8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46" fontId="8" fillId="2" borderId="18" xfId="0" applyNumberFormat="1" applyFont="1" applyFill="1" applyBorder="1" applyAlignment="1">
      <alignment horizontal="center" vertical="center" wrapText="1"/>
    </xf>
    <xf numFmtId="46" fontId="8" fillId="0" borderId="19" xfId="0" applyNumberFormat="1" applyFont="1" applyBorder="1" applyAlignment="1">
      <alignment horizontal="center"/>
    </xf>
    <xf numFmtId="164" fontId="1" fillId="2" borderId="18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0" fontId="9" fillId="3" borderId="10" xfId="0" applyFont="1" applyFill="1" applyBorder="1"/>
    <xf numFmtId="164" fontId="8" fillId="6" borderId="20" xfId="0" applyNumberFormat="1" applyFont="1" applyFill="1" applyBorder="1" applyAlignment="1">
      <alignment horizontal="center"/>
    </xf>
    <xf numFmtId="164" fontId="8" fillId="6" borderId="21" xfId="0" applyNumberFormat="1" applyFont="1" applyFill="1" applyBorder="1" applyAlignment="1">
      <alignment horizontal="center"/>
    </xf>
    <xf numFmtId="164" fontId="8" fillId="7" borderId="21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164" fontId="8" fillId="0" borderId="19" xfId="0" applyNumberFormat="1" applyFont="1" applyBorder="1" applyAlignment="1">
      <alignment horizontal="center"/>
    </xf>
    <xf numFmtId="21" fontId="8" fillId="0" borderId="19" xfId="0" applyNumberFormat="1" applyFont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0" fontId="9" fillId="3" borderId="18" xfId="0" applyFont="1" applyFill="1" applyBorder="1"/>
    <xf numFmtId="164" fontId="8" fillId="9" borderId="20" xfId="1" applyNumberFormat="1" applyFont="1" applyFill="1" applyBorder="1" applyAlignment="1">
      <alignment horizontal="center"/>
    </xf>
    <xf numFmtId="164" fontId="8" fillId="9" borderId="21" xfId="1" applyNumberFormat="1" applyFont="1" applyFill="1" applyBorder="1" applyAlignment="1">
      <alignment horizontal="center"/>
    </xf>
    <xf numFmtId="164" fontId="8" fillId="10" borderId="21" xfId="1" applyNumberFormat="1" applyFont="1" applyFill="1" applyBorder="1" applyAlignment="1">
      <alignment horizontal="center"/>
    </xf>
    <xf numFmtId="164" fontId="8" fillId="11" borderId="21" xfId="1" applyNumberFormat="1" applyFont="1" applyFill="1" applyBorder="1" applyAlignment="1">
      <alignment horizontal="center"/>
    </xf>
    <xf numFmtId="164" fontId="8" fillId="12" borderId="21" xfId="1" applyNumberFormat="1" applyFont="1" applyFill="1" applyBorder="1" applyAlignment="1">
      <alignment horizontal="center"/>
    </xf>
    <xf numFmtId="0" fontId="0" fillId="0" borderId="19" xfId="0" applyBorder="1"/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1" fontId="9" fillId="5" borderId="18" xfId="0" applyNumberFormat="1" applyFont="1" applyFill="1" applyBorder="1" applyAlignment="1">
      <alignment horizontal="right" vertical="center" wrapText="1"/>
    </xf>
    <xf numFmtId="0" fontId="17" fillId="3" borderId="10" xfId="0" applyFont="1" applyFill="1" applyBorder="1"/>
    <xf numFmtId="164" fontId="8" fillId="8" borderId="21" xfId="0" applyNumberFormat="1" applyFont="1" applyFill="1" applyBorder="1" applyAlignment="1">
      <alignment horizontal="center"/>
    </xf>
    <xf numFmtId="0" fontId="1" fillId="0" borderId="19" xfId="1" applyBorder="1"/>
    <xf numFmtId="0" fontId="8" fillId="0" borderId="18" xfId="0" applyFont="1" applyBorder="1"/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 wrapText="1"/>
    </xf>
    <xf numFmtId="164" fontId="8" fillId="6" borderId="15" xfId="0" applyNumberFormat="1" applyFont="1" applyFill="1" applyBorder="1" applyAlignment="1">
      <alignment horizontal="center" wrapText="1"/>
    </xf>
    <xf numFmtId="164" fontId="8" fillId="7" borderId="15" xfId="0" applyNumberFormat="1" applyFont="1" applyFill="1" applyBorder="1" applyAlignment="1">
      <alignment horizontal="center"/>
    </xf>
    <xf numFmtId="164" fontId="8" fillId="13" borderId="15" xfId="0" applyNumberFormat="1" applyFont="1" applyFill="1" applyBorder="1" applyAlignment="1">
      <alignment horizontal="center"/>
    </xf>
    <xf numFmtId="164" fontId="8" fillId="14" borderId="15" xfId="0" applyNumberFormat="1" applyFont="1" applyFill="1" applyBorder="1" applyAlignment="1">
      <alignment horizontal="center"/>
    </xf>
    <xf numFmtId="46" fontId="8" fillId="0" borderId="19" xfId="0" applyNumberFormat="1" applyFont="1" applyBorder="1" applyAlignment="1">
      <alignment horizontal="center" vertical="center"/>
    </xf>
    <xf numFmtId="164" fontId="8" fillId="6" borderId="2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21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0" fontId="8" fillId="0" borderId="18" xfId="0" applyFont="1" applyBorder="1" applyAlignment="1">
      <alignment horizontal="left" wrapText="1"/>
    </xf>
    <xf numFmtId="0" fontId="9" fillId="3" borderId="18" xfId="0" applyFont="1" applyFill="1" applyBorder="1" applyAlignment="1">
      <alignment horizontal="right"/>
    </xf>
    <xf numFmtId="164" fontId="8" fillId="10" borderId="20" xfId="0" applyNumberFormat="1" applyFont="1" applyFill="1" applyBorder="1" applyAlignment="1">
      <alignment horizontal="center"/>
    </xf>
    <xf numFmtId="164" fontId="8" fillId="15" borderId="21" xfId="0" applyNumberFormat="1" applyFont="1" applyFill="1" applyBorder="1" applyAlignment="1">
      <alignment horizontal="center"/>
    </xf>
    <xf numFmtId="164" fontId="8" fillId="16" borderId="21" xfId="0" applyNumberFormat="1" applyFont="1" applyFill="1" applyBorder="1" applyAlignment="1">
      <alignment horizontal="center"/>
    </xf>
    <xf numFmtId="164" fontId="8" fillId="17" borderId="21" xfId="0" applyNumberFormat="1" applyFont="1" applyFill="1" applyBorder="1" applyAlignment="1">
      <alignment horizontal="center"/>
    </xf>
    <xf numFmtId="164" fontId="8" fillId="12" borderId="15" xfId="1" applyNumberFormat="1" applyFont="1" applyFill="1" applyBorder="1" applyAlignment="1">
      <alignment horizontal="center"/>
    </xf>
    <xf numFmtId="0" fontId="8" fillId="0" borderId="10" xfId="1" applyFont="1" applyBorder="1" applyAlignment="1">
      <alignment horizontal="left"/>
    </xf>
    <xf numFmtId="0" fontId="8" fillId="0" borderId="11" xfId="1" applyFont="1" applyBorder="1"/>
    <xf numFmtId="0" fontId="8" fillId="0" borderId="14" xfId="1" applyFont="1" applyBorder="1" applyAlignment="1">
      <alignment horizontal="center"/>
    </xf>
    <xf numFmtId="0" fontId="15" fillId="0" borderId="11" xfId="1" applyFont="1" applyBorder="1" applyAlignment="1">
      <alignment horizontal="right"/>
    </xf>
    <xf numFmtId="0" fontId="8" fillId="2" borderId="11" xfId="1" applyFont="1" applyFill="1" applyBorder="1" applyAlignment="1">
      <alignment horizontal="left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46" fontId="8" fillId="2" borderId="18" xfId="1" applyNumberFormat="1" applyFont="1" applyFill="1" applyBorder="1" applyAlignment="1">
      <alignment horizontal="center" vertical="center" wrapText="1"/>
    </xf>
    <xf numFmtId="46" fontId="8" fillId="0" borderId="19" xfId="1" applyNumberFormat="1" applyFont="1" applyBorder="1" applyAlignment="1">
      <alignment horizontal="center"/>
    </xf>
    <xf numFmtId="164" fontId="1" fillId="2" borderId="10" xfId="1" applyNumberFormat="1" applyFill="1" applyBorder="1"/>
    <xf numFmtId="46" fontId="1" fillId="2" borderId="19" xfId="1" applyNumberFormat="1" applyFill="1" applyBorder="1" applyAlignment="1">
      <alignment horizontal="center"/>
    </xf>
    <xf numFmtId="2" fontId="8" fillId="2" borderId="10" xfId="1" applyNumberFormat="1" applyFont="1" applyFill="1" applyBorder="1" applyAlignment="1">
      <alignment horizontal="center"/>
    </xf>
    <xf numFmtId="0" fontId="9" fillId="3" borderId="10" xfId="1" applyFont="1" applyFill="1" applyBorder="1"/>
    <xf numFmtId="164" fontId="8" fillId="6" borderId="14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7" borderId="15" xfId="1" applyNumberFormat="1" applyFont="1" applyFill="1" applyBorder="1" applyAlignment="1">
      <alignment horizontal="center"/>
    </xf>
    <xf numFmtId="164" fontId="8" fillId="8" borderId="15" xfId="1" applyNumberFormat="1" applyFont="1" applyFill="1" applyBorder="1" applyAlignment="1">
      <alignment horizontal="center"/>
    </xf>
    <xf numFmtId="164" fontId="8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1" xfId="1" applyNumberForma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15" fillId="0" borderId="24" xfId="0" applyFont="1" applyBorder="1" applyAlignment="1">
      <alignment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1" fillId="2" borderId="10" xfId="0" applyNumberFormat="1" applyFont="1" applyFill="1" applyBorder="1"/>
    <xf numFmtId="0" fontId="9" fillId="3" borderId="23" xfId="0" applyFont="1" applyFill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right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" fontId="9" fillId="5" borderId="23" xfId="0" applyNumberFormat="1" applyFont="1" applyFill="1" applyBorder="1" applyAlignment="1">
      <alignment horizontal="right" vertical="center" wrapText="1"/>
    </xf>
    <xf numFmtId="164" fontId="8" fillId="10" borderId="21" xfId="0" applyNumberFormat="1" applyFont="1" applyFill="1" applyBorder="1" applyAlignment="1">
      <alignment horizontal="center"/>
    </xf>
    <xf numFmtId="164" fontId="8" fillId="13" borderId="21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164" fontId="8" fillId="17" borderId="1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8" fillId="15" borderId="20" xfId="0" applyNumberFormat="1" applyFont="1" applyFill="1" applyBorder="1" applyAlignment="1">
      <alignment horizontal="center"/>
    </xf>
    <xf numFmtId="164" fontId="8" fillId="16" borderId="15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18" xfId="1" applyFont="1" applyBorder="1" applyAlignment="1">
      <alignment horizontal="left"/>
    </xf>
    <xf numFmtId="0" fontId="8" fillId="0" borderId="19" xfId="1" applyFont="1" applyBorder="1"/>
    <xf numFmtId="0" fontId="8" fillId="0" borderId="20" xfId="1" applyFont="1" applyBorder="1" applyAlignment="1">
      <alignment horizontal="center"/>
    </xf>
    <xf numFmtId="0" fontId="15" fillId="0" borderId="19" xfId="1" applyFont="1" applyBorder="1" applyAlignment="1">
      <alignment horizontal="right"/>
    </xf>
    <xf numFmtId="0" fontId="8" fillId="2" borderId="19" xfId="1" applyFont="1" applyFill="1" applyBorder="1" applyAlignment="1">
      <alignment horizontal="left"/>
    </xf>
    <xf numFmtId="0" fontId="8" fillId="2" borderId="18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164" fontId="1" fillId="2" borderId="18" xfId="1" applyNumberFormat="1" applyFill="1" applyBorder="1"/>
    <xf numFmtId="0" fontId="9" fillId="3" borderId="18" xfId="1" applyFont="1" applyFill="1" applyBorder="1"/>
    <xf numFmtId="164" fontId="8" fillId="6" borderId="20" xfId="1" applyNumberFormat="1" applyFont="1" applyFill="1" applyBorder="1" applyAlignment="1">
      <alignment horizontal="center"/>
    </xf>
    <xf numFmtId="164" fontId="8" fillId="6" borderId="21" xfId="1" applyNumberFormat="1" applyFont="1" applyFill="1" applyBorder="1" applyAlignment="1">
      <alignment horizontal="center"/>
    </xf>
    <xf numFmtId="164" fontId="8" fillId="7" borderId="21" xfId="1" applyNumberFormat="1" applyFont="1" applyFill="1" applyBorder="1" applyAlignment="1">
      <alignment horizontal="center"/>
    </xf>
    <xf numFmtId="164" fontId="8" fillId="8" borderId="21" xfId="1" applyNumberFormat="1" applyFont="1" applyFill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2" borderId="0" xfId="3" applyFont="1" applyFill="1" applyAlignment="1">
      <alignment horizontal="left"/>
    </xf>
    <xf numFmtId="0" fontId="20" fillId="2" borderId="0" xfId="3" applyFont="1" applyFill="1"/>
    <xf numFmtId="2" fontId="20" fillId="2" borderId="0" xfId="3" applyNumberFormat="1" applyFont="1" applyFill="1" applyAlignment="1">
      <alignment horizontal="center"/>
    </xf>
    <xf numFmtId="0" fontId="20" fillId="2" borderId="0" xfId="3" applyFont="1" applyFill="1" applyAlignment="1">
      <alignment horizontal="center"/>
    </xf>
    <xf numFmtId="2" fontId="21" fillId="0" borderId="0" xfId="3" applyNumberFormat="1" applyFont="1"/>
    <xf numFmtId="0" fontId="22" fillId="0" borderId="0" xfId="3" applyFont="1"/>
    <xf numFmtId="0" fontId="23" fillId="0" borderId="0" xfId="3" applyFont="1"/>
    <xf numFmtId="0" fontId="20" fillId="0" borderId="0" xfId="3" applyFont="1"/>
    <xf numFmtId="0" fontId="18" fillId="0" borderId="0" xfId="3"/>
    <xf numFmtId="0" fontId="12" fillId="2" borderId="0" xfId="3" applyFont="1" applyFill="1" applyAlignment="1">
      <alignment horizontal="left"/>
    </xf>
    <xf numFmtId="16" fontId="12" fillId="2" borderId="0" xfId="3" applyNumberFormat="1" applyFont="1" applyFill="1" applyAlignment="1">
      <alignment horizontal="right"/>
    </xf>
    <xf numFmtId="0" fontId="8" fillId="2" borderId="0" xfId="3" applyFont="1" applyFill="1"/>
    <xf numFmtId="2" fontId="8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2" fontId="8" fillId="0" borderId="0" xfId="3" applyNumberFormat="1" applyFont="1"/>
    <xf numFmtId="0" fontId="1" fillId="0" borderId="0" xfId="3" applyFont="1"/>
    <xf numFmtId="0" fontId="24" fillId="0" borderId="0" xfId="3" applyFont="1"/>
    <xf numFmtId="0" fontId="25" fillId="0" borderId="0" xfId="3" applyFont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/>
    </xf>
    <xf numFmtId="0" fontId="12" fillId="0" borderId="26" xfId="3" applyFont="1" applyBorder="1"/>
    <xf numFmtId="16" fontId="12" fillId="0" borderId="26" xfId="3" applyNumberFormat="1" applyFont="1" applyBorder="1" applyAlignment="1">
      <alignment horizontal="center"/>
    </xf>
    <xf numFmtId="14" fontId="12" fillId="0" borderId="26" xfId="3" applyNumberFormat="1" applyFont="1" applyBorder="1" applyAlignment="1">
      <alignment horizontal="center"/>
    </xf>
    <xf numFmtId="0" fontId="12" fillId="0" borderId="26" xfId="3" applyFont="1" applyBorder="1" applyAlignment="1">
      <alignment horizontal="center"/>
    </xf>
    <xf numFmtId="16" fontId="12" fillId="18" borderId="26" xfId="3" applyNumberFormat="1" applyFont="1" applyFill="1" applyBorder="1" applyAlignment="1">
      <alignment horizontal="center"/>
    </xf>
    <xf numFmtId="0" fontId="12" fillId="2" borderId="26" xfId="3" applyFont="1" applyFill="1" applyBorder="1" applyAlignment="1">
      <alignment horizontal="center"/>
    </xf>
    <xf numFmtId="0" fontId="26" fillId="0" borderId="26" xfId="3" applyFont="1" applyBorder="1" applyAlignment="1">
      <alignment horizontal="center"/>
    </xf>
    <xf numFmtId="0" fontId="26" fillId="0" borderId="26" xfId="3" applyFont="1" applyBorder="1" applyAlignment="1">
      <alignment horizontal="right"/>
    </xf>
    <xf numFmtId="0" fontId="12" fillId="0" borderId="0" xfId="3" applyFont="1"/>
    <xf numFmtId="0" fontId="1" fillId="0" borderId="26" xfId="3" applyFont="1" applyBorder="1"/>
    <xf numFmtId="0" fontId="1" fillId="0" borderId="27" xfId="3" applyFont="1" applyBorder="1"/>
    <xf numFmtId="165" fontId="8" fillId="2" borderId="18" xfId="0" applyNumberFormat="1" applyFont="1" applyFill="1" applyBorder="1" applyAlignment="1">
      <alignment horizontal="center" vertical="center" wrapText="1"/>
    </xf>
    <xf numFmtId="2" fontId="8" fillId="2" borderId="26" xfId="3" applyNumberFormat="1" applyFont="1" applyFill="1" applyBorder="1" applyAlignment="1">
      <alignment horizontal="center"/>
    </xf>
    <xf numFmtId="2" fontId="8" fillId="12" borderId="26" xfId="3" applyNumberFormat="1" applyFont="1" applyFill="1" applyBorder="1" applyAlignment="1">
      <alignment horizontal="center"/>
    </xf>
    <xf numFmtId="2" fontId="1" fillId="0" borderId="26" xfId="3" applyNumberFormat="1" applyFont="1" applyBorder="1"/>
    <xf numFmtId="2" fontId="1" fillId="0" borderId="28" xfId="3" applyNumberFormat="1" applyFont="1" applyBorder="1"/>
    <xf numFmtId="2" fontId="26" fillId="0" borderId="26" xfId="3" applyNumberFormat="1" applyFont="1" applyBorder="1"/>
    <xf numFmtId="2" fontId="26" fillId="0" borderId="29" xfId="3" applyNumberFormat="1" applyFont="1" applyBorder="1"/>
    <xf numFmtId="0" fontId="1" fillId="0" borderId="19" xfId="3" applyFont="1" applyBorder="1"/>
    <xf numFmtId="0" fontId="8" fillId="0" borderId="10" xfId="0" applyFont="1" applyBorder="1" applyAlignment="1">
      <alignment horizontal="left" wrapText="1"/>
    </xf>
    <xf numFmtId="0" fontId="1" fillId="0" borderId="11" xfId="3" applyFont="1" applyBorder="1"/>
    <xf numFmtId="0" fontId="1" fillId="0" borderId="24" xfId="3" applyFont="1" applyBorder="1"/>
    <xf numFmtId="0" fontId="8" fillId="0" borderId="10" xfId="0" applyFont="1" applyBorder="1"/>
    <xf numFmtId="0" fontId="8" fillId="0" borderId="26" xfId="0" applyFont="1" applyBorder="1"/>
    <xf numFmtId="0" fontId="18" fillId="0" borderId="10" xfId="3" applyBorder="1"/>
    <xf numFmtId="0" fontId="8" fillId="0" borderId="0" xfId="0" applyFont="1" applyAlignment="1">
      <alignment horizontal="left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12" fillId="0" borderId="2" xfId="0" applyFont="1" applyBorder="1" applyAlignment="1">
      <alignment horizontal="center" vertical="center"/>
    </xf>
  </cellXfs>
  <cellStyles count="4">
    <cellStyle name="Hyperkobling 2" xfId="2" xr:uid="{5709E4D7-7FBD-4059-8E43-67984157A3BD}"/>
    <cellStyle name="Normal" xfId="0" builtinId="0"/>
    <cellStyle name="Normal 2" xfId="1" xr:uid="{FBDDA3BF-3C62-47DE-9A45-086F995C11D2}"/>
    <cellStyle name="Normal 3" xfId="3" xr:uid="{31AD4222-9A9A-4E1F-BB1C-0344E3F60092}"/>
  </cellStyles>
  <dxfs count="10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F1E1DF3B-667C-4B87-9D1E-F462D9D78E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C1ECFE55-30B9-4E29-8CF5-8A75AC5DCC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9F2E397E-BF36-46AA-8589-01491D4EBC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314D7862-699A-4211-AF6F-0AC870854B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3C6A3ECC-BCDD-4605-B1D9-6AD8E0C1F0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7E2E531F-A954-470B-AD0C-C3A25BC8EA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6C570F10-B347-479A-ACA7-F5B88E157C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C1B12DD0-B5B1-40FE-81D7-7C041B098E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285C2E2E-F907-4373-959E-0DC128730D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C6F6456D-6603-4D70-A48C-A49B62E9C6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33CF62CC-79A3-4715-9D15-8EAB8933E4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2C640190-EB04-4DD5-8D5D-06AE784B5E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5AED62CA-FB43-4670-ACE9-B6CC6CAED9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81587DB8-E2A2-4E52-99CE-1BCAA3EB2A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E683C2BD-BAFB-48C9-8DD1-3A47B8D66F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BA464875-6B31-4FD0-AC4F-6307EC2A5D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AD39C9EC-7435-482C-A32B-D2BEC06E5F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4922BE7F-B1F2-4AE4-9E9D-094F545CB2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A009539F-FB44-4A1D-848C-A555241661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0483D128-776C-41D3-B6C4-A8ACE24136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E97C75D9-14F1-4836-A0CD-052022A770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8D5CBF0D-67CF-47D3-97B1-B7E3494562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B1A7808C-1D6C-4206-939A-C3E99CEF6C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1F4F4D43-C2F1-4085-B99F-8C2D8C2191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75066254-B549-401A-AACC-2EB34356D3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14C32150-02F6-41A3-A2E6-93B23889B2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923F32C3-04CF-4055-9480-FCBBBDC77F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E815331E-C55C-4860-976A-CA383C615E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9F44A4B2-DD0A-4278-8527-B5BF471F6C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D6D79C13-CAFE-4650-9526-7EDA8D32CF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0D55D64E-B376-4B53-8C80-6F3465C220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762B5F54-E88A-40EB-86ED-EB0030118A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B5B67530-A1AF-4C95-BFE5-FDE6219BC7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2DC65530-3467-43C7-8EBB-90DBFD99E3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C54EA315-C262-4EA5-98F6-DB4E8CECFF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4715FF41-3ED0-4733-A9B7-D25603B178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D8E188A1-6B9A-4D2B-A36B-F2CFC19087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C92AEB75-0E05-4FB3-A4A6-1505CD409C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082E979B-2B6B-4F8F-A6D6-FB4E6D8667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D2882462-C5C6-4E8B-9622-F468D5668A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75CF47F0-DDC8-4A35-BE18-13DE46EBE6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B53EBD3A-8AF3-4C36-8024-258BF3BFB0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07D87FFF-0B7D-439E-A2C3-363FE65B4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1DF86140-1A3C-4821-BE79-3AAC113DE3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F0940724-CB13-4C43-B16D-057C935412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B725151E-8616-4451-95E6-F425F8DC65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4D1EB354-D792-4E9E-B28D-D2805AD6C4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866F0FBA-35D1-43EF-96BC-210C10D6FC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B53BD0D9-89DF-4F20-8C86-95DAAF624D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0EBF8FA5-B073-40D1-A2BB-40116E878F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FDE9CF3D-455C-4F50-8246-0E8AD28D62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168EF360-C14F-45A9-8EFC-158F0077B5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CBD7273C-7577-48DF-93BF-B38A2CC3F9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8C10BAC5-FFA4-4CA8-A436-09ABD052AC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B0209DB4-A115-4247-ABE1-9B04E65C38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E09C5110-FAF4-4508-9823-625E627381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1E54E8E6-C390-4197-A088-AD322FF5A6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26B1906E-1995-4F6D-9E29-3F4A87B004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0CB642F4-DAA7-44B4-94AB-8B9A66C8F9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FA9360F2-29EC-48FA-838A-C1DDBA63A4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D48ECFEB-362C-4B5F-907A-563F06518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95DF5B78-5928-4E9D-B87A-701E200926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B4F01D5B-3564-408A-8E45-73CEF7495D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7CB45CCB-63BD-4A83-96CD-A335AFB66E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5C652304-55ED-4435-8FCF-93155D0BAE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7A6D6415-4713-4A4E-BC95-293FB8A4F2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86731984-1F86-4578-AA49-7823398C1F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D4682B3A-687A-407C-BCC1-EBF04A9F7D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38F6951F-7249-4B3D-9532-00910B6C14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FF14779C-1AB4-4BE2-B8DE-DA7BAF402C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ED89EF25-4E0B-4A9C-8014-B8CB98463C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32428C28-5694-4123-B140-9634816AF4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CAAC9DCA-5127-4198-B32C-C642E3E861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83D2E6EA-231B-4790-A27D-5C434B16FB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F881957C-91FB-434F-BA93-CCEBC859A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BEB566D5-023D-4E78-9978-6984570889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0C3DE289-6B77-4F70-A4F1-A85A401885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AAB76AF4-B310-4B05-96AB-C408396DC3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CAF8DA6B-5BDB-4B12-9761-4A55BE9601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707DC5A1-0CA6-4B22-A4BF-104E2F6E73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2E6019EF-33D6-480F-8116-E0D9832F9F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DE03AC1C-512D-4E9B-B713-F7CC33E467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CEB9BA62-30E1-47D7-8B43-519BDE68B4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17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CC0EA61F-D8EC-4AED-9AB4-E10A4D31EB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87940" cy="3162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neDrive\Ullern%20Seilforening\UllernCupen\MASTER%20UllernCupe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2 Master deltakerliste"/>
      <sheetName val="Sammendrag Master"/>
      <sheetName val="Sammendrag foreløpig"/>
      <sheetName val="Statistikk"/>
      <sheetName val="0305"/>
      <sheetName val="1005"/>
      <sheetName val="2405"/>
      <sheetName val="3105"/>
      <sheetName val="0706"/>
      <sheetName val="1406"/>
      <sheetName val="2106"/>
      <sheetName val="0908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0.79668981481481482</v>
          </cell>
          <cell r="L6">
            <v>0.94277706781654258</v>
          </cell>
          <cell r="M6">
            <v>4.401808670800849E-2</v>
          </cell>
          <cell r="N6">
            <v>5.5555555555555552E-2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0.79084490740740743</v>
          </cell>
          <cell r="L7">
            <v>1.08826944611939</v>
          </cell>
          <cell r="M7">
            <v>4.4450264761057054E-2</v>
          </cell>
          <cell r="N7">
            <v>0.1111111111111111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0.7958912037037037</v>
          </cell>
          <cell r="L8">
            <v>0.97515302285218397</v>
          </cell>
          <cell r="M8">
            <v>4.4750946013992002E-2</v>
          </cell>
          <cell r="N8">
            <v>0.16666666666666666</v>
          </cell>
        </row>
        <row r="9">
          <cell r="B9" t="str">
            <v>Pål Saltvedt</v>
          </cell>
          <cell r="C9" t="str">
            <v>FS</v>
          </cell>
          <cell r="D9" t="str">
            <v>NOR</v>
          </cell>
          <cell r="E9">
            <v>11733</v>
          </cell>
          <cell r="F9" t="str">
            <v>Elan 40</v>
          </cell>
          <cell r="G9" t="str">
            <v>Jonna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0.79525462962962967</v>
          </cell>
          <cell r="L9">
            <v>1.1920104627766601</v>
          </cell>
          <cell r="M9">
            <v>4.5666141571652087E-2</v>
          </cell>
          <cell r="N9">
            <v>0.22222222222222221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0.79362268518518519</v>
          </cell>
          <cell r="L10">
            <v>1.24783381712627</v>
          </cell>
          <cell r="M10">
            <v>4.5768349148994691E-2</v>
          </cell>
          <cell r="N10">
            <v>0.27777777777777779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0.79634259259259255</v>
          </cell>
          <cell r="L11">
            <v>1.1887000000000001</v>
          </cell>
          <cell r="M11">
            <v>4.6832578703703547E-2</v>
          </cell>
          <cell r="N11">
            <v>0.33333333333333331</v>
          </cell>
        </row>
        <row r="12">
          <cell r="B12" t="str">
            <v>Iver Iversen</v>
          </cell>
          <cell r="C12" t="str">
            <v>USF</v>
          </cell>
          <cell r="D12" t="str">
            <v>NOR</v>
          </cell>
          <cell r="E12">
            <v>11172</v>
          </cell>
          <cell r="F12" t="str">
            <v>Grand Soleil 42 R</v>
          </cell>
          <cell r="G12" t="str">
            <v>Tango II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0.79267361111111112</v>
          </cell>
          <cell r="L12">
            <v>1.3120000000000001</v>
          </cell>
          <cell r="M12">
            <v>4.6876666666666567E-2</v>
          </cell>
          <cell r="N12">
            <v>0.3888888888888889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0.79515046296296299</v>
          </cell>
          <cell r="L13">
            <v>1.2283999999999999</v>
          </cell>
          <cell r="M13">
            <v>4.6932273148148074E-2</v>
          </cell>
          <cell r="N13">
            <v>0.44444444444444442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0.79983796296296295</v>
          </cell>
          <cell r="L14">
            <v>1.1132329077561443</v>
          </cell>
          <cell r="M14">
            <v>4.7750476344262278E-2</v>
          </cell>
          <cell r="N14">
            <v>0.5</v>
          </cell>
        </row>
        <row r="15">
          <cell r="B15" t="str">
            <v>Geir Atle Lerkerød</v>
          </cell>
          <cell r="C15" t="str">
            <v>FS</v>
          </cell>
          <cell r="D15" t="str">
            <v>NOR</v>
          </cell>
          <cell r="E15">
            <v>517</v>
          </cell>
          <cell r="F15" t="str">
            <v>J/80</v>
          </cell>
          <cell r="G15" t="str">
            <v>JAM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0.79601851851851846</v>
          </cell>
          <cell r="L15">
            <v>1.0537898185921362</v>
          </cell>
          <cell r="M15">
            <v>4.8493846281508428E-2</v>
          </cell>
          <cell r="N15">
            <v>0.55555555555555558</v>
          </cell>
        </row>
        <row r="16">
          <cell r="B16" t="str">
            <v>Egil Naustvik</v>
          </cell>
          <cell r="C16" t="str">
            <v>FS</v>
          </cell>
          <cell r="D16" t="str">
            <v>NOR</v>
          </cell>
          <cell r="E16">
            <v>9727</v>
          </cell>
          <cell r="F16" t="str">
            <v>Linjett 33</v>
          </cell>
          <cell r="G16" t="str">
            <v>Fragancia</v>
          </cell>
          <cell r="H16" t="str">
            <v>Ja</v>
          </cell>
          <cell r="I16" t="str">
            <v>Ja</v>
          </cell>
          <cell r="J16" t="str">
            <v>18:00</v>
          </cell>
          <cell r="K16">
            <v>0.79554398148148142</v>
          </cell>
          <cell r="L16">
            <v>1.0737000000000001</v>
          </cell>
          <cell r="M16">
            <v>4.8900572916666607E-2</v>
          </cell>
          <cell r="N16">
            <v>0.61111111111111116</v>
          </cell>
        </row>
        <row r="17">
          <cell r="B17" t="str">
            <v>Siv Christensen</v>
          </cell>
          <cell r="C17" t="str">
            <v>KNS</v>
          </cell>
          <cell r="D17" t="str">
            <v>NOR</v>
          </cell>
          <cell r="E17">
            <v>329</v>
          </cell>
          <cell r="F17" t="str">
            <v>J/80</v>
          </cell>
          <cell r="G17" t="str">
            <v>Baby Boop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0.79398148148148151</v>
          </cell>
          <cell r="L17">
            <v>1.1125</v>
          </cell>
          <cell r="M17">
            <v>4.892939814814818E-2</v>
          </cell>
          <cell r="N17">
            <v>0.66666666666666663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0.79883101851851857</v>
          </cell>
          <cell r="L18">
            <v>1.2050000000000001</v>
          </cell>
          <cell r="M18">
            <v>5.0473321759259213E-2</v>
          </cell>
          <cell r="N18">
            <v>0.72222222222222221</v>
          </cell>
        </row>
        <row r="19">
          <cell r="B19" t="str">
            <v>Benedicte Angell</v>
          </cell>
          <cell r="C19" t="str">
            <v>USF</v>
          </cell>
          <cell r="D19" t="str">
            <v>NOR</v>
          </cell>
          <cell r="E19">
            <v>914</v>
          </cell>
          <cell r="F19" t="str">
            <v xml:space="preserve">Maxi fenix </v>
          </cell>
          <cell r="G19" t="str">
            <v>Salt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0.80096064814814805</v>
          </cell>
          <cell r="L19">
            <v>1.0041</v>
          </cell>
          <cell r="M19">
            <v>5.1169586805555452E-2</v>
          </cell>
          <cell r="N19">
            <v>0.77777777777777779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0.79754629629629636</v>
          </cell>
          <cell r="L20">
            <v>1.0817017780502762</v>
          </cell>
          <cell r="M20">
            <v>5.1430913243409038E-2</v>
          </cell>
          <cell r="N20">
            <v>0.83333333333333337</v>
          </cell>
        </row>
        <row r="21">
          <cell r="B21" t="str">
            <v>Marius Andersen</v>
          </cell>
          <cell r="C21" t="str">
            <v>FS</v>
          </cell>
          <cell r="D21" t="str">
            <v>NOR</v>
          </cell>
          <cell r="E21">
            <v>26</v>
          </cell>
          <cell r="F21" t="str">
            <v>Farr 30</v>
          </cell>
          <cell r="G21" t="str">
            <v>Pakalolo II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0.79770833333333335</v>
          </cell>
          <cell r="L21">
            <v>1.2769999999999999</v>
          </cell>
          <cell r="M21">
            <v>5.2055486111111021E-2</v>
          </cell>
          <cell r="N21">
            <v>0.88888888888888884</v>
          </cell>
        </row>
        <row r="22">
          <cell r="B22" t="str">
            <v>Stig Ulfsby</v>
          </cell>
          <cell r="C22" t="str">
            <v>USF</v>
          </cell>
          <cell r="D22" t="str">
            <v>NOR</v>
          </cell>
          <cell r="E22">
            <v>15953</v>
          </cell>
          <cell r="F22" t="str">
            <v>Sun Odyssey 35</v>
          </cell>
          <cell r="G22" t="str">
            <v>Balsam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0.80109953703703696</v>
          </cell>
          <cell r="L22">
            <v>1.0753999999999999</v>
          </cell>
          <cell r="M22">
            <v>5.495244212962954E-2</v>
          </cell>
          <cell r="N22">
            <v>0.94444444444444442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 t="str">
            <v>DNF</v>
          </cell>
          <cell r="L23">
            <v>1.1155999999999999</v>
          </cell>
          <cell r="M23" t="e">
            <v>#VALUE!</v>
          </cell>
          <cell r="N23">
            <v>1</v>
          </cell>
        </row>
      </sheetData>
      <sheetData sheetId="6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0.79570601851851841</v>
          </cell>
          <cell r="L6">
            <v>0.94277706781654258</v>
          </cell>
          <cell r="M6">
            <v>4.309058612045738E-2</v>
          </cell>
          <cell r="N6">
            <v>8.3333333333333329E-2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0.7946643518518518</v>
          </cell>
          <cell r="L7">
            <v>0.97515302285218397</v>
          </cell>
          <cell r="M7">
            <v>4.3554577722066827E-2</v>
          </cell>
          <cell r="N7">
            <v>0.16666666666666666</v>
          </cell>
        </row>
        <row r="8">
          <cell r="B8" t="str">
            <v>Pål Saltvedt</v>
          </cell>
          <cell r="C8" t="str">
            <v>FS</v>
          </cell>
          <cell r="D8" t="str">
            <v>NOR</v>
          </cell>
          <cell r="E8">
            <v>11733</v>
          </cell>
          <cell r="F8" t="str">
            <v>Elan 40</v>
          </cell>
          <cell r="G8" t="str">
            <v>Jonna</v>
          </cell>
          <cell r="H8" t="str">
            <v>Nei</v>
          </cell>
          <cell r="I8" t="str">
            <v>Nei</v>
          </cell>
          <cell r="J8" t="str">
            <v>18:10</v>
          </cell>
          <cell r="K8">
            <v>0.79408564814814808</v>
          </cell>
          <cell r="L8">
            <v>1.2210000000000001</v>
          </cell>
          <cell r="M8">
            <v>4.5349409722222039E-2</v>
          </cell>
          <cell r="N8">
            <v>0.25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0.79202546296296295</v>
          </cell>
          <cell r="L9">
            <v>1.08826944611939</v>
          </cell>
          <cell r="M9">
            <v>4.5735027301614627E-2</v>
          </cell>
          <cell r="N9">
            <v>0.33333333333333331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0.79385416666666664</v>
          </cell>
          <cell r="L10">
            <v>1.24783381712627</v>
          </cell>
          <cell r="M10">
            <v>4.6057199569625722E-2</v>
          </cell>
          <cell r="N10">
            <v>0.41666666666666669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0.79437500000000005</v>
          </cell>
          <cell r="L11">
            <v>1.0535453896163356</v>
          </cell>
          <cell r="M11">
            <v>4.6751076664224948E-2</v>
          </cell>
          <cell r="N11">
            <v>0.5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0.79634259259259255</v>
          </cell>
          <cell r="L12">
            <v>1.1887000000000001</v>
          </cell>
          <cell r="M12">
            <v>4.6832578703703547E-2</v>
          </cell>
          <cell r="N12">
            <v>0.58333333333333337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0.79622685185185194</v>
          </cell>
          <cell r="L13">
            <v>1.2005999999999999</v>
          </cell>
          <cell r="M13">
            <v>4.7162458333333324E-2</v>
          </cell>
          <cell r="N13">
            <v>0.66666666666666663</v>
          </cell>
        </row>
        <row r="14">
          <cell r="B14" t="str">
            <v>Siv Christensen</v>
          </cell>
          <cell r="C14" t="str">
            <v>KNS</v>
          </cell>
          <cell r="D14" t="str">
            <v>NOR</v>
          </cell>
          <cell r="E14">
            <v>329</v>
          </cell>
          <cell r="F14" t="str">
            <v>J/80</v>
          </cell>
          <cell r="G14" t="str">
            <v>Baby Boop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0.79488425925925921</v>
          </cell>
          <cell r="L14">
            <v>1.0537898185921362</v>
          </cell>
          <cell r="M14">
            <v>4.7298575422457169E-2</v>
          </cell>
          <cell r="N14">
            <v>0.75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0.79959490740740735</v>
          </cell>
          <cell r="L15">
            <v>1.1664909475740801</v>
          </cell>
          <cell r="M15">
            <v>4.9751378956139708E-2</v>
          </cell>
          <cell r="N15">
            <v>0.83333333333333337</v>
          </cell>
        </row>
        <row r="16">
          <cell r="B16" t="str">
            <v>Benedicte Angell</v>
          </cell>
          <cell r="C16" t="str">
            <v>USF</v>
          </cell>
          <cell r="D16" t="str">
            <v>NOR</v>
          </cell>
          <cell r="E16">
            <v>914</v>
          </cell>
          <cell r="F16" t="str">
            <v xml:space="preserve">Maxi fenix </v>
          </cell>
          <cell r="G16" t="str">
            <v>Salt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0.80012731481481481</v>
          </cell>
          <cell r="L16">
            <v>1.0041</v>
          </cell>
          <cell r="M16">
            <v>5.0332836805555545E-2</v>
          </cell>
          <cell r="N16">
            <v>0.91666666666666663</v>
          </cell>
        </row>
        <row r="17">
          <cell r="B17" t="str">
            <v>Monica Hjelle</v>
          </cell>
          <cell r="C17" t="str">
            <v>USF</v>
          </cell>
          <cell r="D17" t="str">
            <v>NOR</v>
          </cell>
          <cell r="E17">
            <v>3567</v>
          </cell>
          <cell r="F17" t="str">
            <v>X-102</v>
          </cell>
          <cell r="G17" t="str">
            <v>BLÅTANN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0.79546296296296293</v>
          </cell>
          <cell r="L17">
            <v>1.1223000000000001</v>
          </cell>
          <cell r="M17">
            <v>5.1023083333333295E-2</v>
          </cell>
          <cell r="N17">
            <v>1</v>
          </cell>
        </row>
        <row r="18">
          <cell r="B18" t="str">
            <v>Iver Iversen</v>
          </cell>
          <cell r="C18" t="str">
            <v>USF</v>
          </cell>
          <cell r="D18" t="str">
            <v>NOR</v>
          </cell>
          <cell r="E18">
            <v>11172</v>
          </cell>
          <cell r="F18" t="str">
            <v>Grand Soleil 42 R</v>
          </cell>
          <cell r="G18" t="str">
            <v>Tango II</v>
          </cell>
          <cell r="H18" t="str">
            <v>Nei</v>
          </cell>
          <cell r="I18" t="str">
            <v>Ja</v>
          </cell>
          <cell r="J18" t="str">
            <v>18:10</v>
          </cell>
          <cell r="K18" t="str">
            <v>DNS</v>
          </cell>
          <cell r="L18">
            <v>1.3449</v>
          </cell>
          <cell r="M18" t="e">
            <v>#VALUE!</v>
          </cell>
          <cell r="N18">
            <v>1.5</v>
          </cell>
        </row>
        <row r="19">
          <cell r="B19" t="str">
            <v>Stein Thorstensen</v>
          </cell>
          <cell r="C19" t="str">
            <v>FS</v>
          </cell>
          <cell r="D19" t="str">
            <v>NOR</v>
          </cell>
          <cell r="E19">
            <v>63</v>
          </cell>
          <cell r="F19" t="str">
            <v>H-båt</v>
          </cell>
          <cell r="G19" t="str">
            <v>Hermine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DNS</v>
          </cell>
          <cell r="L19">
            <v>0.94277706781654258</v>
          </cell>
          <cell r="M19" t="e">
            <v>#VALUE!</v>
          </cell>
          <cell r="N19">
            <v>1.5</v>
          </cell>
        </row>
        <row r="20">
          <cell r="B20" t="str">
            <v>Gunnar Gundersen</v>
          </cell>
          <cell r="C20" t="str">
            <v>FS</v>
          </cell>
          <cell r="D20" t="str">
            <v>NOR</v>
          </cell>
          <cell r="E20">
            <v>10044</v>
          </cell>
          <cell r="F20" t="str">
            <v>Dehler 36 Jv</v>
          </cell>
          <cell r="G20" t="str">
            <v>Wendigo 2</v>
          </cell>
          <cell r="H20" t="str">
            <v>Ja</v>
          </cell>
          <cell r="I20" t="str">
            <v>Ja</v>
          </cell>
          <cell r="J20" t="str">
            <v>18:10</v>
          </cell>
          <cell r="K20" t="str">
            <v>DNS</v>
          </cell>
          <cell r="L20">
            <v>1.1762999999999999</v>
          </cell>
          <cell r="M20" t="e">
            <v>#VALUE!</v>
          </cell>
          <cell r="N20">
            <v>1.5</v>
          </cell>
        </row>
      </sheetData>
      <sheetData sheetId="7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0.80320601851851858</v>
          </cell>
          <cell r="L6">
            <v>0.84466965792980886</v>
          </cell>
          <cell r="M6">
            <v>4.4941509461844165E-2</v>
          </cell>
          <cell r="N6">
            <v>0.1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0.80202546296296295</v>
          </cell>
          <cell r="L7">
            <v>0.88499857819905203</v>
          </cell>
          <cell r="M7">
            <v>4.6042460752369653E-2</v>
          </cell>
          <cell r="N7">
            <v>0.2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14118</v>
          </cell>
          <cell r="F8" t="str">
            <v>Archambault 40RC</v>
          </cell>
          <cell r="G8" t="str">
            <v>Shaka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0.79888888888888887</v>
          </cell>
          <cell r="L8">
            <v>1.1088809117050069</v>
          </cell>
          <cell r="M8">
            <v>4.6511393796515449E-2</v>
          </cell>
          <cell r="N8">
            <v>0.3</v>
          </cell>
        </row>
        <row r="9">
          <cell r="B9" t="str">
            <v>Yngve Amundsen</v>
          </cell>
          <cell r="C9" t="str">
            <v>USF</v>
          </cell>
          <cell r="D9" t="str">
            <v>NOR</v>
          </cell>
          <cell r="E9">
            <v>88</v>
          </cell>
          <cell r="F9" t="str">
            <v>X-35 OD</v>
          </cell>
          <cell r="G9" t="str">
            <v>Akhillevs-X</v>
          </cell>
          <cell r="H9" t="str">
            <v>Nei</v>
          </cell>
          <cell r="I9" t="str">
            <v>Nei</v>
          </cell>
          <cell r="J9" t="str">
            <v>18:10</v>
          </cell>
          <cell r="K9">
            <v>0.80261574074074071</v>
          </cell>
          <cell r="L9">
            <v>1.0682</v>
          </cell>
          <cell r="M9">
            <v>4.8786078703703585E-2</v>
          </cell>
          <cell r="N9">
            <v>0.4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0.80418981481481477</v>
          </cell>
          <cell r="L10">
            <v>1.0469999999999999</v>
          </cell>
          <cell r="M10">
            <v>4.946590277777764E-2</v>
          </cell>
          <cell r="N10">
            <v>0.5</v>
          </cell>
        </row>
        <row r="11">
          <cell r="B11" t="str">
            <v>Rune Wahl Nilsson</v>
          </cell>
          <cell r="C11" t="str">
            <v>KNS</v>
          </cell>
          <cell r="D11" t="str">
            <v>NOR</v>
          </cell>
          <cell r="E11">
            <v>174</v>
          </cell>
          <cell r="F11" t="str">
            <v>11 MOD</v>
          </cell>
          <cell r="G11" t="str">
            <v>Linn II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0.80167824074074068</v>
          </cell>
          <cell r="L11">
            <v>1.1095999999999999</v>
          </cell>
          <cell r="M11">
            <v>4.9636620370370199E-2</v>
          </cell>
          <cell r="N11">
            <v>0.6</v>
          </cell>
        </row>
        <row r="12">
          <cell r="B12" t="str">
            <v>Monica Hjelle</v>
          </cell>
          <cell r="C12" t="str">
            <v>USF</v>
          </cell>
          <cell r="D12" t="str">
            <v>NOR</v>
          </cell>
          <cell r="E12">
            <v>3567</v>
          </cell>
          <cell r="F12" t="str">
            <v>X-102</v>
          </cell>
          <cell r="G12" t="str">
            <v>BLÅTANN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0.80103009259259261</v>
          </cell>
          <cell r="L12">
            <v>0.98302966883558318</v>
          </cell>
          <cell r="M12">
            <v>5.0164095021945465E-2</v>
          </cell>
          <cell r="N12">
            <v>0.7</v>
          </cell>
        </row>
        <row r="13">
          <cell r="B13" t="str">
            <v>Terje Johannesen</v>
          </cell>
          <cell r="C13" t="str">
            <v>FS</v>
          </cell>
          <cell r="D13" t="str">
            <v>NOR</v>
          </cell>
          <cell r="E13">
            <v>11890</v>
          </cell>
          <cell r="F13" t="str">
            <v>Dufour 34</v>
          </cell>
          <cell r="G13" t="str">
            <v>Ifnot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0.79973379629629626</v>
          </cell>
          <cell r="L13">
            <v>1.0129475860760693</v>
          </cell>
          <cell r="M13">
            <v>5.0377728904732251E-2</v>
          </cell>
          <cell r="N13">
            <v>0.8</v>
          </cell>
        </row>
        <row r="14">
          <cell r="B14" t="str">
            <v>Andreas Abilgaard</v>
          </cell>
          <cell r="C14" t="str">
            <v>USF</v>
          </cell>
          <cell r="D14" t="str">
            <v>NOR</v>
          </cell>
          <cell r="E14">
            <v>14784</v>
          </cell>
          <cell r="F14" t="str">
            <v>Elan 310</v>
          </cell>
          <cell r="G14" t="str">
            <v>Kårstua</v>
          </cell>
          <cell r="H14" t="str">
            <v>Nei</v>
          </cell>
          <cell r="I14" t="str">
            <v>Ja</v>
          </cell>
          <cell r="J14" t="str">
            <v>18:00</v>
          </cell>
          <cell r="K14">
            <v>0.79978009259259253</v>
          </cell>
          <cell r="L14">
            <v>1.0466</v>
          </cell>
          <cell r="M14">
            <v>5.2099844907407336E-2</v>
          </cell>
          <cell r="N14">
            <v>0.9</v>
          </cell>
        </row>
        <row r="15">
          <cell r="B15" t="str">
            <v>Arild Vikse</v>
          </cell>
          <cell r="C15" t="str">
            <v>USF</v>
          </cell>
          <cell r="D15" t="str">
            <v>NOR</v>
          </cell>
          <cell r="E15">
            <v>175</v>
          </cell>
          <cell r="F15" t="str">
            <v>11 MOD</v>
          </cell>
          <cell r="G15" t="str">
            <v>Olivia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0.80857638888888894</v>
          </cell>
          <cell r="L15">
            <v>1.0446</v>
          </cell>
          <cell r="M15">
            <v>5.3934729166666633E-2</v>
          </cell>
          <cell r="N15">
            <v>1</v>
          </cell>
        </row>
      </sheetData>
      <sheetData sheetId="8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Nei</v>
          </cell>
          <cell r="I6" t="str">
            <v>Ja</v>
          </cell>
          <cell r="J6" t="str">
            <v>18:00</v>
          </cell>
          <cell r="K6">
            <v>0.80270833333333336</v>
          </cell>
          <cell r="L6">
            <v>0.81759999999999999</v>
          </cell>
          <cell r="M6">
            <v>4.3094333333333353E-2</v>
          </cell>
          <cell r="N6">
            <v>4.3478260869565216E-2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>
            <v>26</v>
          </cell>
          <cell r="F7" t="str">
            <v>Farr 30</v>
          </cell>
          <cell r="G7" t="str">
            <v>Pakalolo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0.80690972222222224</v>
          </cell>
          <cell r="L7">
            <v>0.91890000000000005</v>
          </cell>
          <cell r="M7">
            <v>4.5913093749999939E-2</v>
          </cell>
          <cell r="N7">
            <v>8.6956521739130432E-2</v>
          </cell>
        </row>
        <row r="8">
          <cell r="B8" t="str">
            <v>Kvalnes/Hovland</v>
          </cell>
          <cell r="C8" t="str">
            <v>USF</v>
          </cell>
          <cell r="D8" t="str">
            <v>NOR</v>
          </cell>
          <cell r="E8">
            <v>14118</v>
          </cell>
          <cell r="F8" t="str">
            <v>Archambault 40RC</v>
          </cell>
          <cell r="G8" t="str">
            <v>Shaka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0.81516203703703705</v>
          </cell>
          <cell r="L8">
            <v>0.85937806603773592</v>
          </cell>
          <cell r="M8">
            <v>5.0030922131594976E-2</v>
          </cell>
          <cell r="N8">
            <v>0.13043478260869565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0.81978009259259255</v>
          </cell>
          <cell r="L9">
            <v>0.72465775123344589</v>
          </cell>
          <cell r="M9">
            <v>5.0566684979009749E-2</v>
          </cell>
          <cell r="N9">
            <v>0.17391304347826086</v>
          </cell>
        </row>
        <row r="10">
          <cell r="B10" t="str">
            <v>Yngve Amundsen</v>
          </cell>
          <cell r="C10" t="str">
            <v>USF</v>
          </cell>
          <cell r="D10" t="str">
            <v>NOR</v>
          </cell>
          <cell r="E10">
            <v>88</v>
          </cell>
          <cell r="F10" t="str">
            <v>X-35 OD</v>
          </cell>
          <cell r="G10" t="str">
            <v>Akhillevs-X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0.81909722222222225</v>
          </cell>
          <cell r="L10">
            <v>0.82189999999999996</v>
          </cell>
          <cell r="M10">
            <v>5.1083368055555509E-2</v>
          </cell>
          <cell r="N10">
            <v>0.21739130434782608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0.81960648148148152</v>
          </cell>
          <cell r="L11">
            <v>0.73704833805720171</v>
          </cell>
          <cell r="M11">
            <v>5.1303341493935339E-2</v>
          </cell>
          <cell r="N11">
            <v>0.2608695652173913</v>
          </cell>
        </row>
        <row r="12">
          <cell r="B12" t="str">
            <v>Nils Parnemann</v>
          </cell>
          <cell r="C12" t="str">
            <v>USF</v>
          </cell>
          <cell r="D12" t="str">
            <v>NOR</v>
          </cell>
          <cell r="E12">
            <v>70</v>
          </cell>
          <cell r="F12" t="str">
            <v>H-båt</v>
          </cell>
          <cell r="G12" t="str">
            <v>Nipa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0.8332060185185185</v>
          </cell>
          <cell r="L12">
            <v>0.64086444411807919</v>
          </cell>
          <cell r="M12">
            <v>5.3323778805148964E-2</v>
          </cell>
          <cell r="N12">
            <v>0.30434782608695654</v>
          </cell>
        </row>
        <row r="13">
          <cell r="B13" t="str">
            <v>Jon Vendelboe</v>
          </cell>
          <cell r="C13" t="str">
            <v>USF</v>
          </cell>
          <cell r="D13" t="str">
            <v>NOR</v>
          </cell>
          <cell r="E13">
            <v>11620</v>
          </cell>
          <cell r="F13" t="str">
            <v>X-37</v>
          </cell>
          <cell r="G13" t="str">
            <v>MetaXa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0.82180555555555557</v>
          </cell>
          <cell r="L13">
            <v>0.84089999999999998</v>
          </cell>
          <cell r="M13">
            <v>5.4541708333333272E-2</v>
          </cell>
          <cell r="N13">
            <v>0.34782608695652173</v>
          </cell>
        </row>
        <row r="14">
          <cell r="B14" t="str">
            <v>Reidar Hauge</v>
          </cell>
          <cell r="C14" t="str">
            <v>USF</v>
          </cell>
          <cell r="D14" t="str">
            <v>NOR</v>
          </cell>
          <cell r="E14">
            <v>9934</v>
          </cell>
          <cell r="F14" t="str">
            <v>CB 365</v>
          </cell>
          <cell r="G14" t="str">
            <v>Chica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0.8260185185185186</v>
          </cell>
          <cell r="L14">
            <v>0.79259999999999997</v>
          </cell>
          <cell r="M14">
            <v>5.4748111111111102E-2</v>
          </cell>
          <cell r="N14">
            <v>0.39130434782608697</v>
          </cell>
        </row>
        <row r="15">
          <cell r="B15" t="str">
            <v>Sturla Falck</v>
          </cell>
          <cell r="C15" t="str">
            <v>FS</v>
          </cell>
          <cell r="D15" t="str">
            <v>NOR</v>
          </cell>
          <cell r="E15">
            <v>22</v>
          </cell>
          <cell r="F15" t="str">
            <v>Express</v>
          </cell>
          <cell r="G15" t="str">
            <v>ELO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0.83043981481481488</v>
          </cell>
          <cell r="L15">
            <v>0.68479360222531283</v>
          </cell>
          <cell r="M15">
            <v>5.5084670549374166E-2</v>
          </cell>
          <cell r="N15">
            <v>0.43478260869565216</v>
          </cell>
        </row>
        <row r="16">
          <cell r="B16" t="str">
            <v>Rune Wahl Nilsson</v>
          </cell>
          <cell r="C16" t="str">
            <v>KNS</v>
          </cell>
          <cell r="D16" t="str">
            <v>NOR</v>
          </cell>
          <cell r="E16">
            <v>174</v>
          </cell>
          <cell r="F16" t="str">
            <v>11 MOD</v>
          </cell>
          <cell r="G16" t="str">
            <v>Linn II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0.81898148148148142</v>
          </cell>
          <cell r="L16">
            <v>0.88900000000000001</v>
          </cell>
          <cell r="M16">
            <v>5.5150925925925798E-2</v>
          </cell>
          <cell r="N16">
            <v>0.47826086956521741</v>
          </cell>
        </row>
        <row r="17">
          <cell r="B17" t="str">
            <v>Terje Johannesen</v>
          </cell>
          <cell r="C17" t="str">
            <v>FS</v>
          </cell>
          <cell r="D17" t="str">
            <v>NOR</v>
          </cell>
          <cell r="E17">
            <v>11890</v>
          </cell>
          <cell r="F17" t="str">
            <v>Dufour 34</v>
          </cell>
          <cell r="G17" t="str">
            <v>Ifnot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0.82134259259259268</v>
          </cell>
          <cell r="L17">
            <v>0.7777956607495069</v>
          </cell>
          <cell r="M17">
            <v>5.5489958945138501E-2</v>
          </cell>
          <cell r="N17">
            <v>0.52173913043478259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0.82</v>
          </cell>
          <cell r="L18">
            <v>0.79790000000000005</v>
          </cell>
          <cell r="M18">
            <v>5.5852999999999965E-2</v>
          </cell>
          <cell r="N18">
            <v>0.56521739130434778</v>
          </cell>
        </row>
        <row r="19">
          <cell r="B19" t="str">
            <v>Pål Saltvedt</v>
          </cell>
          <cell r="C19" t="str">
            <v>FS</v>
          </cell>
          <cell r="D19" t="str">
            <v>NOR</v>
          </cell>
          <cell r="E19">
            <v>11733</v>
          </cell>
          <cell r="F19" t="str">
            <v>Elan 40</v>
          </cell>
          <cell r="G19" t="str">
            <v>Jonna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0.82495370370370369</v>
          </cell>
          <cell r="L19">
            <v>0.82430000000000003</v>
          </cell>
          <cell r="M19">
            <v>5.6060032407407326E-2</v>
          </cell>
          <cell r="N19">
            <v>0.60869565217391308</v>
          </cell>
        </row>
        <row r="20">
          <cell r="B20" t="str">
            <v>Hans Wang</v>
          </cell>
          <cell r="C20" t="str">
            <v>KNS</v>
          </cell>
          <cell r="D20" t="str">
            <v>NOR</v>
          </cell>
          <cell r="E20">
            <v>10775</v>
          </cell>
          <cell r="F20" t="str">
            <v>X-40</v>
          </cell>
          <cell r="G20" t="str">
            <v>Kjappfot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0.82038194444444434</v>
          </cell>
          <cell r="L20">
            <v>0.88690000000000002</v>
          </cell>
          <cell r="M20">
            <v>5.6262718749999836E-2</v>
          </cell>
          <cell r="N20">
            <v>0.65217391304347827</v>
          </cell>
        </row>
        <row r="21">
          <cell r="B21" t="str">
            <v>Joachim Lyng-Olsen</v>
          </cell>
          <cell r="C21" t="str">
            <v>USF</v>
          </cell>
          <cell r="D21" t="str">
            <v>NOR</v>
          </cell>
          <cell r="E21">
            <v>7055</v>
          </cell>
          <cell r="F21" t="str">
            <v>Contrast 33</v>
          </cell>
          <cell r="G21" t="str">
            <v>Vildensky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0.82491898148148157</v>
          </cell>
          <cell r="L21">
            <v>0.76219999999999999</v>
          </cell>
          <cell r="M21">
            <v>5.7103247685185252E-2</v>
          </cell>
          <cell r="N21">
            <v>0.69565217391304346</v>
          </cell>
        </row>
        <row r="22">
          <cell r="B22" t="str">
            <v>Siv Christensen</v>
          </cell>
          <cell r="C22" t="str">
            <v>KNS</v>
          </cell>
          <cell r="D22" t="str">
            <v>NOR</v>
          </cell>
          <cell r="E22">
            <v>329</v>
          </cell>
          <cell r="F22" t="str">
            <v>J/80</v>
          </cell>
          <cell r="G22" t="str">
            <v>Baby Boop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0.82086805555555553</v>
          </cell>
          <cell r="L22">
            <v>0.81989999999999996</v>
          </cell>
          <cell r="M22">
            <v>5.8104718749999978E-2</v>
          </cell>
          <cell r="N22">
            <v>0.73913043478260865</v>
          </cell>
        </row>
        <row r="23">
          <cell r="B23" t="str">
            <v>Gunnar Gundersen</v>
          </cell>
          <cell r="C23" t="str">
            <v>FS</v>
          </cell>
          <cell r="D23" t="str">
            <v>NOR</v>
          </cell>
          <cell r="E23">
            <v>10044</v>
          </cell>
          <cell r="F23" t="str">
            <v>Dehler 36 Jv</v>
          </cell>
          <cell r="G23" t="str">
            <v>Wendigo 2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0.83339120370370379</v>
          </cell>
          <cell r="L23">
            <v>0.77693157262905166</v>
          </cell>
          <cell r="M23">
            <v>5.9393900893690808E-2</v>
          </cell>
          <cell r="N23">
            <v>0.78260869565217395</v>
          </cell>
        </row>
        <row r="24">
          <cell r="B24" t="str">
            <v>Arild Vikse</v>
          </cell>
          <cell r="C24" t="str">
            <v>USF</v>
          </cell>
          <cell r="D24" t="str">
            <v>NOR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Nei</v>
          </cell>
          <cell r="J24" t="str">
            <v>18:10</v>
          </cell>
          <cell r="K24">
            <v>0.83211805555555562</v>
          </cell>
          <cell r="L24">
            <v>0.79790000000000005</v>
          </cell>
          <cell r="M24">
            <v>5.9981024305555547E-2</v>
          </cell>
          <cell r="N24">
            <v>0.82608695652173914</v>
          </cell>
        </row>
        <row r="25">
          <cell r="B25" t="str">
            <v>Stig Ulfsby</v>
          </cell>
          <cell r="C25" t="str">
            <v>USF</v>
          </cell>
          <cell r="D25" t="str">
            <v>NOR</v>
          </cell>
          <cell r="E25">
            <v>15953</v>
          </cell>
          <cell r="F25" t="str">
            <v>Sun Odyssey 35</v>
          </cell>
          <cell r="G25" t="str">
            <v>Balsam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0.83336805555555549</v>
          </cell>
          <cell r="L25">
            <v>0.72689999999999999</v>
          </cell>
          <cell r="M25">
            <v>6.0600239583333285E-2</v>
          </cell>
          <cell r="N25">
            <v>0.86956521739130432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Nei</v>
          </cell>
          <cell r="I26" t="str">
            <v>Nei</v>
          </cell>
          <cell r="J26" t="str">
            <v>18:00</v>
          </cell>
          <cell r="K26">
            <v>0.83114583333333336</v>
          </cell>
          <cell r="L26">
            <v>0.77090000000000003</v>
          </cell>
          <cell r="M26">
            <v>6.2555322916666697E-2</v>
          </cell>
          <cell r="N26">
            <v>0.91304347826086951</v>
          </cell>
        </row>
        <row r="27">
          <cell r="B27" t="str">
            <v>Andreas Haug</v>
          </cell>
          <cell r="C27" t="str">
            <v>FS</v>
          </cell>
          <cell r="D27" t="str">
            <v>NOR</v>
          </cell>
          <cell r="E27">
            <v>13911</v>
          </cell>
          <cell r="F27" t="str">
            <v>Archambault A35</v>
          </cell>
          <cell r="G27" t="str">
            <v>Flaks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0.82799768518518524</v>
          </cell>
          <cell r="L27">
            <v>0.90639999999999998</v>
          </cell>
          <cell r="M27">
            <v>6.4402657407407374E-2</v>
          </cell>
          <cell r="N27">
            <v>0.95652173913043481</v>
          </cell>
        </row>
        <row r="28">
          <cell r="B28" t="str">
            <v>Espen Sunde</v>
          </cell>
          <cell r="C28" t="str">
            <v>USF</v>
          </cell>
          <cell r="D28" t="str">
            <v>NOR</v>
          </cell>
          <cell r="E28">
            <v>14069</v>
          </cell>
          <cell r="F28" t="str">
            <v>Sun Odyssey 30i</v>
          </cell>
          <cell r="G28" t="str">
            <v>Vesla</v>
          </cell>
          <cell r="H28" t="str">
            <v>Ja</v>
          </cell>
          <cell r="I28" t="str">
            <v>Nei</v>
          </cell>
          <cell r="J28" t="str">
            <v>18:00</v>
          </cell>
          <cell r="K28" t="str">
            <v>DNF</v>
          </cell>
          <cell r="L28">
            <v>0.65281074161680808</v>
          </cell>
          <cell r="M28" t="e">
            <v>#VALUE!</v>
          </cell>
          <cell r="N28">
            <v>1</v>
          </cell>
        </row>
      </sheetData>
      <sheetData sheetId="9">
        <row r="6">
          <cell r="B6" t="str">
            <v>Iver Iversen</v>
          </cell>
          <cell r="C6" t="str">
            <v>USF</v>
          </cell>
          <cell r="D6" t="str">
            <v>NOR</v>
          </cell>
          <cell r="E6">
            <v>11172</v>
          </cell>
          <cell r="F6" t="str">
            <v>Grand Soleil 42 R</v>
          </cell>
          <cell r="G6" t="str">
            <v>Tango II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0.82268518518518519</v>
          </cell>
          <cell r="L6">
            <v>0.93140000000000001</v>
          </cell>
          <cell r="M6">
            <v>6.1230925925925848E-2</v>
          </cell>
          <cell r="N6">
            <v>4.3478260869565216E-2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40RC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0.83461805555555557</v>
          </cell>
          <cell r="L7">
            <v>0.85937806603773592</v>
          </cell>
          <cell r="M7">
            <v>6.6750997698833803E-2</v>
          </cell>
          <cell r="N7">
            <v>8.6956521739130432E-2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Nei</v>
          </cell>
          <cell r="I8" t="str">
            <v>Ja</v>
          </cell>
          <cell r="J8" t="str">
            <v>18:00</v>
          </cell>
          <cell r="K8">
            <v>0.83592592592592585</v>
          </cell>
          <cell r="L8">
            <v>0.81759999999999999</v>
          </cell>
          <cell r="M8">
            <v>7.0253037037036975E-2</v>
          </cell>
          <cell r="N8">
            <v>0.13043478260869565</v>
          </cell>
        </row>
        <row r="9">
          <cell r="B9" t="str">
            <v>Siv Christensen</v>
          </cell>
          <cell r="C9" t="str">
            <v>KNS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0.83737268518518515</v>
          </cell>
          <cell r="L9">
            <v>0.81989999999999996</v>
          </cell>
          <cell r="M9">
            <v>7.1636864583333307E-2</v>
          </cell>
          <cell r="N9">
            <v>0.17391304347826086</v>
          </cell>
        </row>
        <row r="10">
          <cell r="B10" t="str">
            <v>Rune Wahl Nilsson</v>
          </cell>
          <cell r="C10" t="str">
            <v>KNS</v>
          </cell>
          <cell r="D10" t="str">
            <v>NOR</v>
          </cell>
          <cell r="E10">
            <v>174</v>
          </cell>
          <cell r="F10" t="str">
            <v>11 MOD</v>
          </cell>
          <cell r="G10" t="str">
            <v>Linn II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0.84704861111111107</v>
          </cell>
          <cell r="L10">
            <v>0.79790000000000005</v>
          </cell>
          <cell r="M10">
            <v>7.1894114583333238E-2</v>
          </cell>
          <cell r="N10">
            <v>0.21739130434782608</v>
          </cell>
        </row>
        <row r="11">
          <cell r="B11" t="str">
            <v>Arild Vikse</v>
          </cell>
          <cell r="C11" t="str">
            <v>USF</v>
          </cell>
          <cell r="D11" t="str">
            <v>NOR</v>
          </cell>
          <cell r="E11">
            <v>175</v>
          </cell>
          <cell r="F11" t="str">
            <v>11 MOD</v>
          </cell>
          <cell r="G11" t="str">
            <v>Olivia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0.85062499999999996</v>
          </cell>
          <cell r="L11">
            <v>0.79350212598425196</v>
          </cell>
          <cell r="M11">
            <v>7.4335719996719063E-2</v>
          </cell>
          <cell r="N11">
            <v>0.2608695652173913</v>
          </cell>
        </row>
        <row r="12">
          <cell r="B12" t="str">
            <v>Yngve Amundsen</v>
          </cell>
          <cell r="C12" t="str">
            <v>USF</v>
          </cell>
          <cell r="D12" t="str">
            <v>NOR</v>
          </cell>
          <cell r="E12">
            <v>88</v>
          </cell>
          <cell r="F12" t="str">
            <v>X-35 OD</v>
          </cell>
          <cell r="G12" t="str">
            <v>Akhillevs-X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0.84745370370370365</v>
          </cell>
          <cell r="L12">
            <v>0.878</v>
          </cell>
          <cell r="M12">
            <v>7.9467129629629513E-2</v>
          </cell>
          <cell r="N12">
            <v>0.30434782608695654</v>
          </cell>
        </row>
        <row r="13">
          <cell r="B13" t="str">
            <v>Hans Wang</v>
          </cell>
          <cell r="C13" t="str">
            <v>KNS</v>
          </cell>
          <cell r="D13" t="str">
            <v>NOR</v>
          </cell>
          <cell r="E13">
            <v>10775</v>
          </cell>
          <cell r="F13" t="str">
            <v>X-40</v>
          </cell>
          <cell r="G13" t="str">
            <v>Kjappfot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0.85003472222222232</v>
          </cell>
          <cell r="L13">
            <v>0.88690000000000002</v>
          </cell>
          <cell r="M13">
            <v>8.2561767361111121E-2</v>
          </cell>
          <cell r="N13">
            <v>0.34782608695652173</v>
          </cell>
        </row>
        <row r="14">
          <cell r="B14" t="str">
            <v>Sturla Falck</v>
          </cell>
          <cell r="C14" t="str">
            <v>FS</v>
          </cell>
          <cell r="D14" t="str">
            <v>NOR</v>
          </cell>
          <cell r="E14">
            <v>22</v>
          </cell>
          <cell r="F14" t="str">
            <v>Express</v>
          </cell>
          <cell r="G14" t="str">
            <v>ELO</v>
          </cell>
          <cell r="H14" t="str">
            <v>Ja</v>
          </cell>
          <cell r="I14" t="str">
            <v>Nei</v>
          </cell>
          <cell r="J14" t="str">
            <v>18:00</v>
          </cell>
          <cell r="K14" t="str">
            <v>DNF</v>
          </cell>
          <cell r="L14">
            <v>0.68479360222531283</v>
          </cell>
          <cell r="M14" t="e">
            <v>#VALUE!</v>
          </cell>
          <cell r="N14">
            <v>1</v>
          </cell>
        </row>
        <row r="15">
          <cell r="B15" t="str">
            <v>Stein Thorstensen</v>
          </cell>
          <cell r="C15" t="str">
            <v>FS</v>
          </cell>
          <cell r="D15" t="str">
            <v>NOR</v>
          </cell>
          <cell r="E15">
            <v>63</v>
          </cell>
          <cell r="F15" t="str">
            <v>H-båt</v>
          </cell>
          <cell r="G15" t="str">
            <v>Hermine</v>
          </cell>
          <cell r="H15" t="str">
            <v>Ja</v>
          </cell>
          <cell r="I15" t="str">
            <v>Nei</v>
          </cell>
          <cell r="J15" t="str">
            <v>18:00</v>
          </cell>
          <cell r="K15" t="str">
            <v>DNF</v>
          </cell>
          <cell r="L15">
            <v>0.64086444411807919</v>
          </cell>
          <cell r="M15" t="e">
            <v>#VALUE!</v>
          </cell>
          <cell r="N15">
            <v>1</v>
          </cell>
        </row>
        <row r="16">
          <cell r="B16" t="str">
            <v>Nils Parnemann</v>
          </cell>
          <cell r="C16" t="str">
            <v>USF</v>
          </cell>
          <cell r="D16" t="str">
            <v>NOR</v>
          </cell>
          <cell r="E16">
            <v>70</v>
          </cell>
          <cell r="F16" t="str">
            <v>H-båt</v>
          </cell>
          <cell r="G16" t="str">
            <v>Nipa</v>
          </cell>
          <cell r="H16" t="str">
            <v>Ja</v>
          </cell>
          <cell r="I16" t="str">
            <v>Nei</v>
          </cell>
          <cell r="J16" t="str">
            <v>18:00</v>
          </cell>
          <cell r="K16" t="str">
            <v>DNF</v>
          </cell>
          <cell r="L16">
            <v>0.64086444411807919</v>
          </cell>
          <cell r="M16" t="e">
            <v>#VALUE!</v>
          </cell>
          <cell r="N16">
            <v>1</v>
          </cell>
        </row>
        <row r="17">
          <cell r="B17" t="str">
            <v>Geir Atle Lerkerød</v>
          </cell>
          <cell r="C17" t="str">
            <v>FS</v>
          </cell>
          <cell r="D17" t="str">
            <v>NOR</v>
          </cell>
          <cell r="E17">
            <v>517</v>
          </cell>
          <cell r="F17" t="str">
            <v>J/80</v>
          </cell>
          <cell r="G17" t="str">
            <v>JAM</v>
          </cell>
          <cell r="H17" t="str">
            <v>Ja</v>
          </cell>
          <cell r="I17" t="str">
            <v>Ja</v>
          </cell>
          <cell r="J17" t="str">
            <v>18:00</v>
          </cell>
          <cell r="K17" t="str">
            <v>DNF</v>
          </cell>
          <cell r="L17">
            <v>0.81989999999999996</v>
          </cell>
          <cell r="M17" t="e">
            <v>#VALUE!</v>
          </cell>
          <cell r="N17">
            <v>1</v>
          </cell>
        </row>
        <row r="18">
          <cell r="B18" t="str">
            <v>Benedicte Angell</v>
          </cell>
          <cell r="C18" t="str">
            <v>USF</v>
          </cell>
          <cell r="D18" t="str">
            <v>NOR</v>
          </cell>
          <cell r="E18">
            <v>914</v>
          </cell>
          <cell r="F18" t="str">
            <v xml:space="preserve">Maxi fenix </v>
          </cell>
          <cell r="G18" t="str">
            <v>Salt</v>
          </cell>
          <cell r="H18" t="str">
            <v>Nei</v>
          </cell>
          <cell r="I18" t="str">
            <v>Nei</v>
          </cell>
          <cell r="J18" t="str">
            <v>18:00</v>
          </cell>
          <cell r="K18" t="str">
            <v>DNF</v>
          </cell>
          <cell r="L18">
            <v>0.67390000000000005</v>
          </cell>
          <cell r="M18" t="e">
            <v>#VALUE!</v>
          </cell>
          <cell r="N18">
            <v>1</v>
          </cell>
        </row>
        <row r="19">
          <cell r="B19" t="str">
            <v>Monica Hjelle</v>
          </cell>
          <cell r="C19" t="str">
            <v>USF</v>
          </cell>
          <cell r="D19" t="str">
            <v>NOR</v>
          </cell>
          <cell r="E19">
            <v>3567</v>
          </cell>
          <cell r="F19" t="str">
            <v>X-102</v>
          </cell>
          <cell r="G19" t="str">
            <v>BLÅTANN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0.77348787765759053</v>
          </cell>
          <cell r="M19" t="e">
            <v>#VALUE!</v>
          </cell>
          <cell r="N19">
            <v>1</v>
          </cell>
        </row>
        <row r="20">
          <cell r="B20" t="str">
            <v>Joachim Lyng-Olsen</v>
          </cell>
          <cell r="C20" t="str">
            <v>USF</v>
          </cell>
          <cell r="D20" t="str">
            <v>NOR</v>
          </cell>
          <cell r="E20">
            <v>7055</v>
          </cell>
          <cell r="F20" t="str">
            <v>Contrast 33</v>
          </cell>
          <cell r="G20" t="str">
            <v>Vildensky</v>
          </cell>
          <cell r="H20" t="str">
            <v>Ja</v>
          </cell>
          <cell r="I20" t="str">
            <v>Ja</v>
          </cell>
          <cell r="J20" t="str">
            <v>18:00</v>
          </cell>
          <cell r="K20" t="str">
            <v>DNF</v>
          </cell>
          <cell r="L20">
            <v>0.76219999999999999</v>
          </cell>
          <cell r="M20" t="e">
            <v>#VALUE!</v>
          </cell>
          <cell r="N20">
            <v>1</v>
          </cell>
        </row>
        <row r="21">
          <cell r="B21" t="str">
            <v>Egil Naustvik</v>
          </cell>
          <cell r="C21" t="str">
            <v>FS</v>
          </cell>
          <cell r="D21" t="str">
            <v>NOR</v>
          </cell>
          <cell r="E21">
            <v>9727</v>
          </cell>
          <cell r="F21" t="str">
            <v>Linjett 33</v>
          </cell>
          <cell r="G21" t="str">
            <v>Fragancia</v>
          </cell>
          <cell r="H21" t="str">
            <v>Ja</v>
          </cell>
          <cell r="I21" t="str">
            <v>Ja</v>
          </cell>
          <cell r="J21" t="str">
            <v>18:00</v>
          </cell>
          <cell r="K21" t="str">
            <v>DNF</v>
          </cell>
          <cell r="L21">
            <v>0.7772</v>
          </cell>
          <cell r="M21" t="e">
            <v>#VALUE!</v>
          </cell>
          <cell r="N21">
            <v>1</v>
          </cell>
        </row>
        <row r="22">
          <cell r="B22" t="str">
            <v>Caroline Grimsgaard</v>
          </cell>
          <cell r="C22" t="str">
            <v>FS</v>
          </cell>
          <cell r="D22" t="str">
            <v>NOR</v>
          </cell>
          <cell r="E22">
            <v>10324</v>
          </cell>
          <cell r="F22" t="str">
            <v>First 31.7 LR</v>
          </cell>
          <cell r="G22" t="str">
            <v>ZIGGY</v>
          </cell>
          <cell r="H22" t="str">
            <v>Ja</v>
          </cell>
          <cell r="I22" t="str">
            <v>Nei</v>
          </cell>
          <cell r="J22" t="str">
            <v>18:00</v>
          </cell>
          <cell r="K22" t="str">
            <v>DNF</v>
          </cell>
          <cell r="L22">
            <v>0.74268339813374817</v>
          </cell>
          <cell r="M22" t="e">
            <v>#VALUE!</v>
          </cell>
          <cell r="N22">
            <v>1</v>
          </cell>
        </row>
        <row r="23">
          <cell r="B23" t="str">
            <v>Jon Vendelboe</v>
          </cell>
          <cell r="C23" t="str">
            <v>USF</v>
          </cell>
          <cell r="D23" t="str">
            <v>NOR</v>
          </cell>
          <cell r="E23">
            <v>11620</v>
          </cell>
          <cell r="F23" t="str">
            <v>X-37</v>
          </cell>
          <cell r="G23" t="str">
            <v>MetaXa</v>
          </cell>
          <cell r="H23" t="str">
            <v>Nei</v>
          </cell>
          <cell r="I23" t="str">
            <v>Ja</v>
          </cell>
          <cell r="J23" t="str">
            <v>18:10</v>
          </cell>
          <cell r="K23" t="str">
            <v>DNF</v>
          </cell>
          <cell r="L23">
            <v>0.84089999999999998</v>
          </cell>
          <cell r="M23" t="e">
            <v>#VALUE!</v>
          </cell>
          <cell r="N23">
            <v>1</v>
          </cell>
        </row>
        <row r="24">
          <cell r="B24" t="str">
            <v>Pål Saltvedt</v>
          </cell>
          <cell r="C24" t="str">
            <v>FS</v>
          </cell>
          <cell r="D24" t="str">
            <v>NOR</v>
          </cell>
          <cell r="E24">
            <v>11733</v>
          </cell>
          <cell r="F24" t="str">
            <v>Elan 40</v>
          </cell>
          <cell r="G24" t="str">
            <v>Jonna</v>
          </cell>
          <cell r="H24" t="str">
            <v>Ja</v>
          </cell>
          <cell r="I24" t="str">
            <v>Ja</v>
          </cell>
          <cell r="J24" t="str">
            <v>18:10</v>
          </cell>
          <cell r="K24" t="str">
            <v>DNF</v>
          </cell>
          <cell r="L24">
            <v>0.86839999999999995</v>
          </cell>
          <cell r="M24" t="e">
            <v>#VALUE!</v>
          </cell>
          <cell r="N24">
            <v>1</v>
          </cell>
        </row>
        <row r="25">
          <cell r="B25" t="str">
            <v>Christian Stensholt</v>
          </cell>
          <cell r="C25" t="str">
            <v>FS</v>
          </cell>
          <cell r="D25" t="str">
            <v>NOR</v>
          </cell>
          <cell r="E25">
            <v>13724</v>
          </cell>
          <cell r="F25" t="str">
            <v>Pogo 8,50</v>
          </cell>
          <cell r="G25" t="str">
            <v>Vindtora</v>
          </cell>
          <cell r="H25" t="str">
            <v>Ja</v>
          </cell>
          <cell r="I25" t="str">
            <v>Ja</v>
          </cell>
          <cell r="J25" t="str">
            <v>18:00</v>
          </cell>
          <cell r="K25" t="str">
            <v>DNF</v>
          </cell>
          <cell r="L25">
            <v>0.79790000000000005</v>
          </cell>
          <cell r="M25" t="e">
            <v>#VALUE!</v>
          </cell>
          <cell r="N25">
            <v>1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 t="str">
            <v>DNF</v>
          </cell>
          <cell r="L26">
            <v>0.90639999999999998</v>
          </cell>
          <cell r="M26" t="e">
            <v>#VALUE!</v>
          </cell>
          <cell r="N26">
            <v>1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14069</v>
          </cell>
          <cell r="F27" t="str">
            <v>Sun Odyssey 30i</v>
          </cell>
          <cell r="G27" t="str">
            <v>Vesla</v>
          </cell>
          <cell r="H27" t="str">
            <v>Ja</v>
          </cell>
          <cell r="I27" t="str">
            <v>Nei</v>
          </cell>
          <cell r="J27" t="str">
            <v>18:00</v>
          </cell>
          <cell r="K27" t="str">
            <v>DNF</v>
          </cell>
          <cell r="L27">
            <v>0.65281074161680808</v>
          </cell>
          <cell r="M27" t="e">
            <v>#VALUE!</v>
          </cell>
          <cell r="N27">
            <v>1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 t="str">
            <v>DNF</v>
          </cell>
          <cell r="L28">
            <v>0.72689999999999999</v>
          </cell>
          <cell r="M28" t="e">
            <v>#VALUE!</v>
          </cell>
          <cell r="N28">
            <v>1</v>
          </cell>
        </row>
      </sheetData>
      <sheetData sheetId="10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Nei</v>
          </cell>
          <cell r="I6" t="str">
            <v>Ja</v>
          </cell>
          <cell r="J6" t="str">
            <v>18:00</v>
          </cell>
          <cell r="K6">
            <v>0.79447916666666663</v>
          </cell>
          <cell r="L6">
            <v>0.81759999999999999</v>
          </cell>
          <cell r="M6">
            <v>3.636616666666663E-2</v>
          </cell>
          <cell r="N6">
            <v>0.66666666666666663</v>
          </cell>
        </row>
        <row r="7">
          <cell r="B7" t="str">
            <v>Iver Iversen</v>
          </cell>
          <cell r="C7" t="str">
            <v>USF</v>
          </cell>
          <cell r="D7" t="str">
            <v>NOR</v>
          </cell>
          <cell r="E7">
            <v>11172</v>
          </cell>
          <cell r="F7" t="str">
            <v>Grand Soleil 42 R</v>
          </cell>
          <cell r="G7" t="str">
            <v>Tango II</v>
          </cell>
          <cell r="H7" t="str">
            <v>Nei</v>
          </cell>
          <cell r="I7" t="str">
            <v>Nei</v>
          </cell>
          <cell r="J7" t="str">
            <v>18:10</v>
          </cell>
          <cell r="K7">
            <v>0.79464120370370372</v>
          </cell>
          <cell r="L7">
            <v>0.87470000000000003</v>
          </cell>
          <cell r="M7">
            <v>3.297335532407402E-2</v>
          </cell>
          <cell r="N7">
            <v>0.16666666666666666</v>
          </cell>
        </row>
        <row r="8">
          <cell r="B8" t="str">
            <v>Egil Naustvik</v>
          </cell>
          <cell r="C8" t="str">
            <v>FS</v>
          </cell>
          <cell r="D8" t="str">
            <v>NOR</v>
          </cell>
          <cell r="E8">
            <v>9727</v>
          </cell>
          <cell r="F8" t="str">
            <v>Linjett 33</v>
          </cell>
          <cell r="G8" t="str">
            <v>Fragancia</v>
          </cell>
          <cell r="H8" t="str">
            <v>Nei</v>
          </cell>
          <cell r="I8" t="str">
            <v>Ja</v>
          </cell>
          <cell r="J8" t="str">
            <v>18:00</v>
          </cell>
          <cell r="K8">
            <v>0.79587962962962966</v>
          </cell>
          <cell r="L8">
            <v>0.7762</v>
          </cell>
          <cell r="M8">
            <v>3.5611768518518543E-2</v>
          </cell>
          <cell r="N8">
            <v>0.44444444444444442</v>
          </cell>
        </row>
        <row r="9">
          <cell r="B9" t="str">
            <v>Monica Hjelle</v>
          </cell>
          <cell r="C9" t="str">
            <v>USF</v>
          </cell>
          <cell r="D9" t="str">
            <v>NOR</v>
          </cell>
          <cell r="E9">
            <v>3567</v>
          </cell>
          <cell r="F9" t="str">
            <v>X-102</v>
          </cell>
          <cell r="G9" t="str">
            <v>BLÅTANN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0.79659722222222218</v>
          </cell>
          <cell r="L9">
            <v>0.77348787765759053</v>
          </cell>
          <cell r="M9">
            <v>3.6042386521405748E-2</v>
          </cell>
          <cell r="N9">
            <v>0.61111111111111116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0.79761574074074071</v>
          </cell>
          <cell r="L10">
            <v>0.85937806603773592</v>
          </cell>
          <cell r="M10">
            <v>3.4952019954358739E-2</v>
          </cell>
          <cell r="N10">
            <v>0.27777777777777779</v>
          </cell>
        </row>
        <row r="11">
          <cell r="B11" t="str">
            <v>Joachim Lyng-Olsen</v>
          </cell>
          <cell r="C11" t="str">
            <v>USF</v>
          </cell>
          <cell r="D11" t="str">
            <v>NOR</v>
          </cell>
          <cell r="E11">
            <v>7055</v>
          </cell>
          <cell r="F11" t="str">
            <v>Contrast 33</v>
          </cell>
          <cell r="G11" t="str">
            <v>Vildensky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0.7976388888888889</v>
          </cell>
          <cell r="L11">
            <v>0.73939999999999995</v>
          </cell>
          <cell r="M11">
            <v>3.5224194444444447E-2</v>
          </cell>
          <cell r="N11">
            <v>0.33333333333333331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0.79863425925925924</v>
          </cell>
          <cell r="L12">
            <v>0.72899999999999998</v>
          </cell>
          <cell r="M12">
            <v>3.5454374999999982E-2</v>
          </cell>
          <cell r="N12">
            <v>0.3888888888888889</v>
          </cell>
        </row>
        <row r="13">
          <cell r="B13" t="str">
            <v>Sturla Falck</v>
          </cell>
          <cell r="C13" t="str">
            <v>FS</v>
          </cell>
          <cell r="D13" t="str">
            <v>NOR</v>
          </cell>
          <cell r="E13">
            <v>22</v>
          </cell>
          <cell r="F13" t="str">
            <v>Express</v>
          </cell>
          <cell r="G13" t="str">
            <v>ELO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0.79937499999999995</v>
          </cell>
          <cell r="L13">
            <v>0.68479360222531283</v>
          </cell>
          <cell r="M13">
            <v>3.3811684109874784E-2</v>
          </cell>
          <cell r="N13">
            <v>0.22222222222222221</v>
          </cell>
        </row>
        <row r="14">
          <cell r="B14" t="str">
            <v>Nils Parnemann</v>
          </cell>
          <cell r="C14" t="str">
            <v>USF</v>
          </cell>
          <cell r="D14" t="str">
            <v>NOR</v>
          </cell>
          <cell r="E14">
            <v>70</v>
          </cell>
          <cell r="F14" t="str">
            <v>H-båt</v>
          </cell>
          <cell r="G14" t="str">
            <v>Nipa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0.79981481481481476</v>
          </cell>
          <cell r="L14">
            <v>0.64086444411807919</v>
          </cell>
          <cell r="M14">
            <v>3.1924543605141312E-2</v>
          </cell>
          <cell r="N14">
            <v>5.5555555555555552E-2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0.80076388888888894</v>
          </cell>
          <cell r="L15">
            <v>0.82189999999999996</v>
          </cell>
          <cell r="M15">
            <v>3.6015201388888862E-2</v>
          </cell>
          <cell r="N15">
            <v>0.55555555555555558</v>
          </cell>
        </row>
        <row r="16">
          <cell r="B16" t="str">
            <v>Stein Thorstensen</v>
          </cell>
          <cell r="C16" t="str">
            <v>FS</v>
          </cell>
          <cell r="D16" t="str">
            <v>NOR</v>
          </cell>
          <cell r="E16">
            <v>63</v>
          </cell>
          <cell r="F16" t="str">
            <v>H-båt</v>
          </cell>
          <cell r="G16" t="str">
            <v>Hermine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0.80112268518518526</v>
          </cell>
          <cell r="L16">
            <v>0.64086444411807919</v>
          </cell>
          <cell r="M16">
            <v>3.2762711223027312E-2</v>
          </cell>
          <cell r="N16">
            <v>0.1111111111111111</v>
          </cell>
        </row>
        <row r="17">
          <cell r="B17" t="str">
            <v>Arild Vikse</v>
          </cell>
          <cell r="C17" t="str">
            <v>USF</v>
          </cell>
          <cell r="D17" t="str">
            <v>NOR</v>
          </cell>
          <cell r="E17">
            <v>175</v>
          </cell>
          <cell r="F17" t="str">
            <v>11 MOD</v>
          </cell>
          <cell r="G17" t="str">
            <v>Olivia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0.801875</v>
          </cell>
          <cell r="L17">
            <v>0.79350212598425196</v>
          </cell>
          <cell r="M17">
            <v>3.5652491354986812E-2</v>
          </cell>
          <cell r="N17">
            <v>0.5</v>
          </cell>
        </row>
        <row r="18">
          <cell r="B18" t="str">
            <v>Jon Vendelboe</v>
          </cell>
          <cell r="C18" t="str">
            <v>USF</v>
          </cell>
          <cell r="D18" t="str">
            <v>NOR</v>
          </cell>
          <cell r="E18">
            <v>11620</v>
          </cell>
          <cell r="F18" t="str">
            <v>X-37</v>
          </cell>
          <cell r="G18" t="str">
            <v>MetaXa</v>
          </cell>
          <cell r="H18" t="str">
            <v>Nei</v>
          </cell>
          <cell r="I18" t="str">
            <v>Ja</v>
          </cell>
          <cell r="J18" t="str">
            <v>18:10</v>
          </cell>
          <cell r="K18">
            <v>0.80366898148148147</v>
          </cell>
          <cell r="L18">
            <v>0.84089999999999998</v>
          </cell>
          <cell r="M18">
            <v>3.929066319444436E-2</v>
          </cell>
          <cell r="N18">
            <v>0.72222222222222221</v>
          </cell>
        </row>
        <row r="19">
          <cell r="B19" t="str">
            <v>Pål Saltvedt</v>
          </cell>
          <cell r="C19" t="str">
            <v>FS</v>
          </cell>
          <cell r="D19" t="str">
            <v>NOR</v>
          </cell>
          <cell r="E19">
            <v>11733</v>
          </cell>
          <cell r="F19" t="str">
            <v>Elan 40</v>
          </cell>
          <cell r="G19" t="str">
            <v>Jonna</v>
          </cell>
          <cell r="H19" t="str">
            <v>Ja</v>
          </cell>
          <cell r="I19" t="str">
            <v>Ja</v>
          </cell>
          <cell r="J19" t="str">
            <v>18:10</v>
          </cell>
          <cell r="K19">
            <v>0.80459490740740736</v>
          </cell>
          <cell r="L19">
            <v>0.86839999999999995</v>
          </cell>
          <cell r="M19">
            <v>4.1379662037036913E-2</v>
          </cell>
          <cell r="N19">
            <v>0.83333333333333337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0.80563657407407396</v>
          </cell>
          <cell r="L20">
            <v>0.90639999999999998</v>
          </cell>
          <cell r="M20">
            <v>4.4134546296296116E-2</v>
          </cell>
          <cell r="N20">
            <v>0.88888888888888884</v>
          </cell>
        </row>
        <row r="21">
          <cell r="B21" t="str">
            <v>Espen Sunde</v>
          </cell>
          <cell r="C21" t="str">
            <v>USF</v>
          </cell>
          <cell r="D21" t="str">
            <v>NOR</v>
          </cell>
          <cell r="E21">
            <v>14069</v>
          </cell>
          <cell r="F21" t="str">
            <v>Sun Odyssey 30i</v>
          </cell>
          <cell r="G21" t="str">
            <v>Vesla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0.81155092592592604</v>
          </cell>
          <cell r="L21">
            <v>0.65281074161680808</v>
          </cell>
          <cell r="M21">
            <v>4.0181105600904994E-2</v>
          </cell>
          <cell r="N21">
            <v>0.77777777777777779</v>
          </cell>
        </row>
        <row r="22">
          <cell r="B22" t="str">
            <v>Stig Ulfsby</v>
          </cell>
          <cell r="C22" t="str">
            <v>USF</v>
          </cell>
          <cell r="D22" t="str">
            <v>NOR</v>
          </cell>
          <cell r="E22">
            <v>15953</v>
          </cell>
          <cell r="F22" t="str">
            <v>Sun Odyssey 35</v>
          </cell>
          <cell r="G22" t="str">
            <v>Balsam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0.81260416666666668</v>
          </cell>
          <cell r="L22">
            <v>0.72689999999999999</v>
          </cell>
          <cell r="M22">
            <v>4.5506968750000008E-2</v>
          </cell>
          <cell r="N22">
            <v>0.94444444444444442</v>
          </cell>
        </row>
        <row r="23">
          <cell r="B23" t="str">
            <v>Benedicte Angell</v>
          </cell>
          <cell r="C23" t="str">
            <v>USF</v>
          </cell>
          <cell r="D23" t="str">
            <v>NOR</v>
          </cell>
          <cell r="E23">
            <v>914</v>
          </cell>
          <cell r="F23" t="str">
            <v xml:space="preserve">Maxi fenix </v>
          </cell>
          <cell r="G23" t="str">
            <v>Salt</v>
          </cell>
          <cell r="H23" t="str">
            <v>Nei</v>
          </cell>
          <cell r="I23" t="str">
            <v>Nei</v>
          </cell>
          <cell r="J23" t="str">
            <v>18:00</v>
          </cell>
          <cell r="K23">
            <v>0.85010416666666666</v>
          </cell>
          <cell r="L23">
            <v>0.67390000000000005</v>
          </cell>
          <cell r="M23">
            <v>6.7460197916666673E-2</v>
          </cell>
          <cell r="N23">
            <v>1</v>
          </cell>
        </row>
      </sheetData>
      <sheetData sheetId="11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0.82012731481481482</v>
          </cell>
          <cell r="L6">
            <v>0.64086444411807919</v>
          </cell>
          <cell r="M6">
            <v>4.4942102626289844E-2</v>
          </cell>
          <cell r="N6">
            <v>0.04</v>
          </cell>
        </row>
        <row r="7">
          <cell r="B7" t="str">
            <v>Stein Thorstensen</v>
          </cell>
          <cell r="C7" t="str">
            <v>FS</v>
          </cell>
          <cell r="D7" t="str">
            <v>NOR</v>
          </cell>
          <cell r="E7">
            <v>63</v>
          </cell>
          <cell r="F7" t="str">
            <v>H-båt</v>
          </cell>
          <cell r="G7" t="str">
            <v>Hermine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0.82047453703703699</v>
          </cell>
          <cell r="L7">
            <v>0.64086444411807919</v>
          </cell>
          <cell r="M7">
            <v>4.5164625002719692E-2</v>
          </cell>
          <cell r="N7">
            <v>0.08</v>
          </cell>
        </row>
        <row r="8">
          <cell r="B8" t="str">
            <v>Magne K. Fagerhol</v>
          </cell>
          <cell r="C8" t="str">
            <v>USF</v>
          </cell>
          <cell r="D8" t="str">
            <v>NOR</v>
          </cell>
          <cell r="E8">
            <v>15383</v>
          </cell>
          <cell r="F8" t="str">
            <v>Aphrodite 101</v>
          </cell>
          <cell r="G8" t="str">
            <v>Heim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0.81822916666666667</v>
          </cell>
          <cell r="L8">
            <v>0.70826700547302579</v>
          </cell>
          <cell r="M8">
            <v>4.8324467560919994E-2</v>
          </cell>
          <cell r="N8">
            <v>0.12</v>
          </cell>
        </row>
        <row r="9">
          <cell r="B9" t="str">
            <v>Reidar Hauge</v>
          </cell>
          <cell r="C9" t="str">
            <v>USF</v>
          </cell>
          <cell r="D9" t="str">
            <v>NOR</v>
          </cell>
          <cell r="E9">
            <v>9934</v>
          </cell>
          <cell r="F9" t="str">
            <v>CB 365</v>
          </cell>
          <cell r="G9" t="str">
            <v>Chica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0.81839120370370377</v>
          </cell>
          <cell r="L9">
            <v>0.79259999999999997</v>
          </cell>
          <cell r="M9">
            <v>4.8702701388888874E-2</v>
          </cell>
          <cell r="N9">
            <v>0.16</v>
          </cell>
        </row>
        <row r="10">
          <cell r="B10" t="str">
            <v>Andreas Abilgaard</v>
          </cell>
          <cell r="C10" t="str">
            <v>USF</v>
          </cell>
          <cell r="D10" t="str">
            <v>NOR</v>
          </cell>
          <cell r="E10">
            <v>14784</v>
          </cell>
          <cell r="F10" t="str">
            <v>Elan 310</v>
          </cell>
          <cell r="G10" t="str">
            <v>Kårstua</v>
          </cell>
          <cell r="H10" t="str">
            <v>Nei</v>
          </cell>
          <cell r="I10" t="str">
            <v>Ja</v>
          </cell>
          <cell r="J10" t="str">
            <v>18:00</v>
          </cell>
          <cell r="K10">
            <v>0.81053240740740751</v>
          </cell>
          <cell r="L10">
            <v>0.81759999999999999</v>
          </cell>
          <cell r="M10">
            <v>4.949129629629638E-2</v>
          </cell>
          <cell r="N10">
            <v>0.2</v>
          </cell>
        </row>
        <row r="11">
          <cell r="B11" t="str">
            <v>Yngve Amundsen</v>
          </cell>
          <cell r="C11" t="str">
            <v>USF</v>
          </cell>
          <cell r="D11" t="str">
            <v>NOR</v>
          </cell>
          <cell r="E11">
            <v>88</v>
          </cell>
          <cell r="F11" t="str">
            <v>X-35 OD</v>
          </cell>
          <cell r="G11" t="str">
            <v>Akhillevs-X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0.81716435185185177</v>
          </cell>
          <cell r="L11">
            <v>0.82189999999999996</v>
          </cell>
          <cell r="M11">
            <v>4.9494741898148002E-2</v>
          </cell>
          <cell r="N11">
            <v>0.24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0.81822916666666667</v>
          </cell>
          <cell r="L12">
            <v>0.72899999999999998</v>
          </cell>
          <cell r="M12">
            <v>4.9739062500000007E-2</v>
          </cell>
          <cell r="N12">
            <v>0.28000000000000003</v>
          </cell>
        </row>
        <row r="13">
          <cell r="B13" t="str">
            <v>Caroline Grimsgaard</v>
          </cell>
          <cell r="C13" t="str">
            <v>FS</v>
          </cell>
          <cell r="D13" t="str">
            <v>NOR</v>
          </cell>
          <cell r="E13">
            <v>10324</v>
          </cell>
          <cell r="F13" t="str">
            <v>First 31.7 LR</v>
          </cell>
          <cell r="G13" t="str">
            <v>ZIGGY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0.81907407407407407</v>
          </cell>
          <cell r="L13">
            <v>0.74268339813374817</v>
          </cell>
          <cell r="M13">
            <v>5.1300168056275561E-2</v>
          </cell>
          <cell r="N13">
            <v>0.32</v>
          </cell>
        </row>
        <row r="14">
          <cell r="B14" t="str">
            <v>Per Chr. Andresen</v>
          </cell>
          <cell r="C14" t="str">
            <v>FS</v>
          </cell>
          <cell r="D14" t="str">
            <v>NOR</v>
          </cell>
          <cell r="E14">
            <v>11722</v>
          </cell>
          <cell r="F14" t="str">
            <v>Dehler 34</v>
          </cell>
          <cell r="G14" t="str">
            <v>Bellini</v>
          </cell>
          <cell r="H14" t="str">
            <v>Nei</v>
          </cell>
          <cell r="I14" t="str">
            <v>Nei</v>
          </cell>
          <cell r="J14" t="str">
            <v>18:00</v>
          </cell>
          <cell r="K14">
            <v>0.81893518518518515</v>
          </cell>
          <cell r="L14">
            <v>0.74670000000000003</v>
          </cell>
          <cell r="M14">
            <v>5.1473902777777754E-2</v>
          </cell>
          <cell r="N14">
            <v>0.36</v>
          </cell>
        </row>
        <row r="15">
          <cell r="B15" t="str">
            <v>Kvalnes/Hovland</v>
          </cell>
          <cell r="C15" t="str">
            <v>USF</v>
          </cell>
          <cell r="D15" t="str">
            <v>NOR</v>
          </cell>
          <cell r="E15">
            <v>14118</v>
          </cell>
          <cell r="F15" t="str">
            <v>Archambault 40RC</v>
          </cell>
          <cell r="G15" t="str">
            <v>Shaka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0.81743055555555555</v>
          </cell>
          <cell r="L15">
            <v>0.85937806603773592</v>
          </cell>
          <cell r="M15">
            <v>5.1980437188810194E-2</v>
          </cell>
          <cell r="N15">
            <v>0.4</v>
          </cell>
        </row>
        <row r="16">
          <cell r="B16" t="str">
            <v>Sturla Falck</v>
          </cell>
          <cell r="C16" t="str">
            <v>FS</v>
          </cell>
          <cell r="D16" t="str">
            <v>NOR</v>
          </cell>
          <cell r="E16">
            <v>22</v>
          </cell>
          <cell r="F16" t="str">
            <v>Express</v>
          </cell>
          <cell r="G16" t="str">
            <v>ELO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0.82612268518518517</v>
          </cell>
          <cell r="L16">
            <v>0.68479360222531283</v>
          </cell>
          <cell r="M16">
            <v>5.2128327799026403E-2</v>
          </cell>
          <cell r="N16">
            <v>0.44</v>
          </cell>
        </row>
        <row r="17">
          <cell r="B17" t="str">
            <v>Monica Hjelle</v>
          </cell>
          <cell r="C17" t="str">
            <v>USF</v>
          </cell>
          <cell r="D17" t="str">
            <v>NOR</v>
          </cell>
          <cell r="E17">
            <v>3567</v>
          </cell>
          <cell r="F17" t="str">
            <v>X-102</v>
          </cell>
          <cell r="G17" t="str">
            <v>BLÅTANN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0.81869212962962967</v>
          </cell>
          <cell r="L17">
            <v>0.77090000000000003</v>
          </cell>
          <cell r="M17">
            <v>5.2954762731481517E-2</v>
          </cell>
          <cell r="N17">
            <v>0.48</v>
          </cell>
        </row>
        <row r="18">
          <cell r="B18" t="str">
            <v>Egil Naustvik</v>
          </cell>
          <cell r="C18" t="str">
            <v>FS</v>
          </cell>
          <cell r="D18" t="str">
            <v>NOR</v>
          </cell>
          <cell r="E18">
            <v>9727</v>
          </cell>
          <cell r="F18" t="str">
            <v>Linjett 33</v>
          </cell>
          <cell r="G18" t="str">
            <v>Fragancia</v>
          </cell>
          <cell r="H18" t="str">
            <v>Nei</v>
          </cell>
          <cell r="I18" t="str">
            <v>Ja</v>
          </cell>
          <cell r="J18" t="str">
            <v>18:00</v>
          </cell>
          <cell r="K18">
            <v>0.81846064814814812</v>
          </cell>
          <cell r="L18">
            <v>0.7762</v>
          </cell>
          <cell r="M18">
            <v>5.3139155092592566E-2</v>
          </cell>
          <cell r="N18">
            <v>0.52</v>
          </cell>
        </row>
        <row r="19">
          <cell r="B19" t="str">
            <v>Jonas Smitt-Amundsen</v>
          </cell>
          <cell r="C19" t="str">
            <v>USF</v>
          </cell>
          <cell r="D19" t="str">
            <v>NOR</v>
          </cell>
          <cell r="E19">
            <v>9775</v>
          </cell>
          <cell r="F19" t="str">
            <v xml:space="preserve"> First 31.7 LR</v>
          </cell>
          <cell r="G19" t="str">
            <v>BILBO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0.81774305555555549</v>
          </cell>
          <cell r="L19">
            <v>0.78639999999999999</v>
          </cell>
          <cell r="M19">
            <v>5.3273138888888835E-2</v>
          </cell>
          <cell r="N19">
            <v>0.56000000000000005</v>
          </cell>
        </row>
        <row r="20">
          <cell r="B20" t="str">
            <v>Terje Johannesen</v>
          </cell>
          <cell r="C20" t="str">
            <v>FS</v>
          </cell>
          <cell r="D20" t="str">
            <v>NOR</v>
          </cell>
          <cell r="E20">
            <v>11890</v>
          </cell>
          <cell r="F20" t="str">
            <v>Dufour 34</v>
          </cell>
          <cell r="G20" t="str">
            <v>Ifnot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0.81862268518518511</v>
          </cell>
          <cell r="L20">
            <v>0.7777956607495069</v>
          </cell>
          <cell r="M20">
            <v>5.3374426766016447E-2</v>
          </cell>
          <cell r="N20">
            <v>0.6</v>
          </cell>
        </row>
        <row r="21">
          <cell r="B21" t="str">
            <v>Iver Iversen</v>
          </cell>
          <cell r="C21" t="str">
            <v>USF</v>
          </cell>
          <cell r="D21" t="str">
            <v>NOR</v>
          </cell>
          <cell r="E21">
            <v>11172</v>
          </cell>
          <cell r="F21" t="str">
            <v>Grand Soleil 42 R</v>
          </cell>
          <cell r="G21" t="str">
            <v>Tango II</v>
          </cell>
          <cell r="H21" t="str">
            <v>Nei</v>
          </cell>
          <cell r="I21" t="str">
            <v>Nei</v>
          </cell>
          <cell r="J21" t="str">
            <v>18:10</v>
          </cell>
          <cell r="K21">
            <v>0.81828703703703709</v>
          </cell>
          <cell r="L21">
            <v>0.87470000000000003</v>
          </cell>
          <cell r="M21">
            <v>5.3656365740740716E-2</v>
          </cell>
          <cell r="N21">
            <v>0.64</v>
          </cell>
        </row>
        <row r="22">
          <cell r="B22" t="str">
            <v>Geir Atle Lerkerød</v>
          </cell>
          <cell r="C22" t="str">
            <v>FS</v>
          </cell>
          <cell r="D22" t="str">
            <v>NOR</v>
          </cell>
          <cell r="E22">
            <v>517</v>
          </cell>
          <cell r="F22" t="str">
            <v>J/80</v>
          </cell>
          <cell r="G22" t="str">
            <v>JAM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0.81822916666666667</v>
          </cell>
          <cell r="L22">
            <v>0.81989999999999996</v>
          </cell>
          <cell r="M22">
            <v>5.5941093750000004E-2</v>
          </cell>
          <cell r="N22">
            <v>0.68</v>
          </cell>
        </row>
        <row r="23">
          <cell r="B23" t="str">
            <v>Joachim Lyng-Olsen</v>
          </cell>
          <cell r="C23" t="str">
            <v>USF</v>
          </cell>
          <cell r="D23" t="str">
            <v>NOR</v>
          </cell>
          <cell r="E23">
            <v>7055</v>
          </cell>
          <cell r="F23" t="str">
            <v>Contrast 33</v>
          </cell>
          <cell r="G23" t="str">
            <v>Vildensky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0.82570601851851855</v>
          </cell>
          <cell r="L23">
            <v>0.73939999999999995</v>
          </cell>
          <cell r="M23">
            <v>5.5977030092592611E-2</v>
          </cell>
          <cell r="N23">
            <v>0.72</v>
          </cell>
        </row>
        <row r="24">
          <cell r="B24" t="str">
            <v>Siv Christensen</v>
          </cell>
          <cell r="C24" t="str">
            <v>KNS</v>
          </cell>
          <cell r="D24" t="str">
            <v>NOR</v>
          </cell>
          <cell r="E24">
            <v>329</v>
          </cell>
          <cell r="F24" t="str">
            <v>J/80</v>
          </cell>
          <cell r="G24" t="str">
            <v>Baby Boop</v>
          </cell>
          <cell r="H24" t="str">
            <v>Ja</v>
          </cell>
          <cell r="I24" t="str">
            <v>Ja</v>
          </cell>
          <cell r="J24" t="str">
            <v>18:00</v>
          </cell>
          <cell r="K24">
            <v>0.81834490740740751</v>
          </cell>
          <cell r="L24">
            <v>0.81989999999999996</v>
          </cell>
          <cell r="M24">
            <v>5.6035989583333411E-2</v>
          </cell>
          <cell r="N24">
            <v>0.76</v>
          </cell>
        </row>
        <row r="25">
          <cell r="B25" t="str">
            <v>Arild Vikse</v>
          </cell>
          <cell r="C25" t="str">
            <v>USF</v>
          </cell>
          <cell r="D25" t="str">
            <v>NOR</v>
          </cell>
          <cell r="E25">
            <v>175</v>
          </cell>
          <cell r="F25" t="str">
            <v>11 MOD</v>
          </cell>
          <cell r="G25" t="str">
            <v>Olivia</v>
          </cell>
          <cell r="H25" t="str">
            <v>Ja</v>
          </cell>
          <cell r="I25" t="str">
            <v>Nei</v>
          </cell>
          <cell r="J25" t="str">
            <v>18:10</v>
          </cell>
          <cell r="K25">
            <v>0.83297453703703705</v>
          </cell>
          <cell r="L25">
            <v>0.79350212598425196</v>
          </cell>
          <cell r="M25">
            <v>6.0330040111001695E-2</v>
          </cell>
          <cell r="N25">
            <v>0.8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>
            <v>0.8237268518518519</v>
          </cell>
          <cell r="L26">
            <v>0.90639999999999998</v>
          </cell>
          <cell r="M26">
            <v>6.0531574074074043E-2</v>
          </cell>
          <cell r="N26">
            <v>0.84</v>
          </cell>
        </row>
        <row r="27">
          <cell r="B27" t="str">
            <v>Jon Vendelboe</v>
          </cell>
          <cell r="C27" t="str">
            <v>USF</v>
          </cell>
          <cell r="D27" t="str">
            <v>NOR</v>
          </cell>
          <cell r="E27">
            <v>11620</v>
          </cell>
          <cell r="F27" t="str">
            <v>X-37</v>
          </cell>
          <cell r="G27" t="str">
            <v>MetaXa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0.83096064814814818</v>
          </cell>
          <cell r="L27">
            <v>0.84089999999999998</v>
          </cell>
          <cell r="M27">
            <v>6.2240225694444401E-2</v>
          </cell>
          <cell r="N27">
            <v>0.88</v>
          </cell>
        </row>
        <row r="28">
          <cell r="B28" t="str">
            <v>Pål Saltvedt</v>
          </cell>
          <cell r="C28" t="str">
            <v>FS</v>
          </cell>
          <cell r="D28" t="str">
            <v>NOR</v>
          </cell>
          <cell r="E28">
            <v>11733</v>
          </cell>
          <cell r="F28" t="str">
            <v>Elan 40</v>
          </cell>
          <cell r="G28" t="str">
            <v>Jonna</v>
          </cell>
          <cell r="H28" t="str">
            <v>Ja</v>
          </cell>
          <cell r="I28" t="str">
            <v>Ja</v>
          </cell>
          <cell r="J28" t="str">
            <v>18:10</v>
          </cell>
          <cell r="K28">
            <v>0.83305555555555555</v>
          </cell>
          <cell r="L28">
            <v>0.86839999999999995</v>
          </cell>
          <cell r="M28">
            <v>6.60948888888888E-2</v>
          </cell>
          <cell r="N28">
            <v>0.92</v>
          </cell>
        </row>
        <row r="29">
          <cell r="B29" t="str">
            <v>Benedicte Angell</v>
          </cell>
          <cell r="C29" t="str">
            <v>USF</v>
          </cell>
          <cell r="D29" t="str">
            <v>NOR</v>
          </cell>
          <cell r="E29">
            <v>914</v>
          </cell>
          <cell r="F29" t="str">
            <v xml:space="preserve">Maxi fenix </v>
          </cell>
          <cell r="G29" t="str">
            <v>Salt</v>
          </cell>
          <cell r="H29" t="str">
            <v>Nei</v>
          </cell>
          <cell r="I29" t="str">
            <v>Nei</v>
          </cell>
          <cell r="J29" t="str">
            <v>18:00</v>
          </cell>
          <cell r="K29" t="str">
            <v>dnf</v>
          </cell>
          <cell r="L29">
            <v>0.67390000000000005</v>
          </cell>
          <cell r="M29" t="e">
            <v>#VALUE!</v>
          </cell>
          <cell r="N29">
            <v>1</v>
          </cell>
        </row>
        <row r="30">
          <cell r="B30" t="str">
            <v>Gunnar Gundersen</v>
          </cell>
          <cell r="C30" t="str">
            <v>FS</v>
          </cell>
          <cell r="D30" t="str">
            <v>NOR</v>
          </cell>
          <cell r="E30">
            <v>10044</v>
          </cell>
          <cell r="F30" t="str">
            <v>Dehler 36 Jv</v>
          </cell>
          <cell r="G30" t="str">
            <v>Wendigo 2</v>
          </cell>
          <cell r="H30" t="str">
            <v>Ja</v>
          </cell>
          <cell r="I30" t="str">
            <v>Ja</v>
          </cell>
          <cell r="J30" t="str">
            <v>18:10</v>
          </cell>
          <cell r="K30" t="str">
            <v>dnf</v>
          </cell>
          <cell r="L30">
            <v>0.83399999999999996</v>
          </cell>
          <cell r="M30" t="e">
            <v>#VALUE!</v>
          </cell>
          <cell r="N30">
            <v>1</v>
          </cell>
        </row>
      </sheetData>
      <sheetData sheetId="12">
        <row r="6">
          <cell r="B6" t="str">
            <v>Jon Vendelboe</v>
          </cell>
          <cell r="C6" t="str">
            <v>USF</v>
          </cell>
          <cell r="D6" t="str">
            <v>NOR</v>
          </cell>
          <cell r="E6">
            <v>11620</v>
          </cell>
          <cell r="F6" t="str">
            <v>X-37</v>
          </cell>
          <cell r="G6" t="str">
            <v>MetaXa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0.79714120370370367</v>
          </cell>
          <cell r="L6">
            <v>1.0923</v>
          </cell>
          <cell r="M6">
            <v>4.3906920138888764E-2</v>
          </cell>
          <cell r="N6">
            <v>5.5555555555555552E-2</v>
          </cell>
        </row>
        <row r="7">
          <cell r="B7" t="str">
            <v>Stein Thorstensen</v>
          </cell>
          <cell r="C7" t="str">
            <v>FS</v>
          </cell>
          <cell r="D7" t="str">
            <v>NOR</v>
          </cell>
          <cell r="E7">
            <v>63</v>
          </cell>
          <cell r="F7" t="str">
            <v>H-båt</v>
          </cell>
          <cell r="G7" t="str">
            <v>Hermine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0.80218750000000005</v>
          </cell>
          <cell r="L7">
            <v>0.84466965792980886</v>
          </cell>
          <cell r="M7">
            <v>4.4081197773211941E-2</v>
          </cell>
          <cell r="N7">
            <v>0.1111111111111111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0.80047453703703697</v>
          </cell>
          <cell r="L8">
            <v>0.88499857819905203</v>
          </cell>
          <cell r="M8">
            <v>4.4669893513033111E-2</v>
          </cell>
          <cell r="N8">
            <v>0.16666666666666666</v>
          </cell>
        </row>
        <row r="9">
          <cell r="B9" t="str">
            <v>Arild Vikse</v>
          </cell>
          <cell r="C9" t="str">
            <v>USF</v>
          </cell>
          <cell r="D9" t="str">
            <v>NOR</v>
          </cell>
          <cell r="E9">
            <v>175</v>
          </cell>
          <cell r="F9" t="str">
            <v>11 MOD</v>
          </cell>
          <cell r="G9" t="str">
            <v>Olivia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0.80172453703703705</v>
          </cell>
          <cell r="L9">
            <v>0.99978839221341032</v>
          </cell>
          <cell r="M9">
            <v>4.4770616776315726E-2</v>
          </cell>
          <cell r="N9">
            <v>0.22222222222222221</v>
          </cell>
        </row>
        <row r="10">
          <cell r="B10" t="str">
            <v>Iver Iversen</v>
          </cell>
          <cell r="C10" t="str">
            <v>USF</v>
          </cell>
          <cell r="D10" t="str">
            <v>NOR</v>
          </cell>
          <cell r="E10">
            <v>11172</v>
          </cell>
          <cell r="F10" t="str">
            <v>Grand Soleil 42 R</v>
          </cell>
          <cell r="G10" t="str">
            <v>Tango II</v>
          </cell>
          <cell r="H10" t="str">
            <v>Nei</v>
          </cell>
          <cell r="I10" t="str">
            <v>Nei</v>
          </cell>
          <cell r="J10" t="str">
            <v>18:10</v>
          </cell>
          <cell r="K10">
            <v>0.79678240740740736</v>
          </cell>
          <cell r="L10">
            <v>1.1538999999999999</v>
          </cell>
          <cell r="M10">
            <v>4.5969025462962804E-2</v>
          </cell>
          <cell r="N10">
            <v>0.27777777777777779</v>
          </cell>
        </row>
        <row r="11">
          <cell r="B11" t="str">
            <v>Reidar Hauge</v>
          </cell>
          <cell r="C11" t="str">
            <v>USF</v>
          </cell>
          <cell r="D11" t="str">
            <v>NOR</v>
          </cell>
          <cell r="E11">
            <v>9934</v>
          </cell>
          <cell r="F11" t="str">
            <v>CB 365</v>
          </cell>
          <cell r="G11" t="str">
            <v>Chica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0.80103009259259261</v>
          </cell>
          <cell r="L11">
            <v>1.0576000000000001</v>
          </cell>
          <cell r="M11">
            <v>4.6624981481481413E-2</v>
          </cell>
          <cell r="N11">
            <v>0.33333333333333331</v>
          </cell>
        </row>
        <row r="12">
          <cell r="B12" t="str">
            <v>Siv Christensen</v>
          </cell>
          <cell r="C12" t="str">
            <v>KNS</v>
          </cell>
          <cell r="D12" t="str">
            <v>NOR</v>
          </cell>
          <cell r="E12">
            <v>329</v>
          </cell>
          <cell r="F12" t="str">
            <v>J/80</v>
          </cell>
          <cell r="G12" t="str">
            <v>Baby Boop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0.7965740740740741</v>
          </cell>
          <cell r="L12">
            <v>1.0018</v>
          </cell>
          <cell r="M12">
            <v>4.6657907407407433E-2</v>
          </cell>
          <cell r="N12">
            <v>0.3888888888888889</v>
          </cell>
        </row>
        <row r="13">
          <cell r="B13" t="str">
            <v>Egil Naustvik</v>
          </cell>
          <cell r="C13" t="str">
            <v>FS</v>
          </cell>
          <cell r="D13" t="str">
            <v>NOR</v>
          </cell>
          <cell r="E13">
            <v>9727</v>
          </cell>
          <cell r="F13" t="str">
            <v>Linjett 33</v>
          </cell>
          <cell r="G13" t="str">
            <v>Fragancia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0.79896990740740748</v>
          </cell>
          <cell r="L13">
            <v>0.95386367207170908</v>
          </cell>
          <cell r="M13">
            <v>4.6710615700641285E-2</v>
          </cell>
          <cell r="N13">
            <v>0.44444444444444442</v>
          </cell>
        </row>
        <row r="14">
          <cell r="B14" t="str">
            <v>Aril Spetalen</v>
          </cell>
          <cell r="C14" t="str">
            <v>USF</v>
          </cell>
          <cell r="D14" t="str">
            <v>NOR</v>
          </cell>
          <cell r="E14">
            <v>896</v>
          </cell>
          <cell r="F14" t="str">
            <v>Express</v>
          </cell>
          <cell r="G14" t="str">
            <v>Mariatta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0.802800925925926</v>
          </cell>
          <cell r="L14">
            <v>0.92069999999999996</v>
          </cell>
          <cell r="M14">
            <v>4.8613812500000068E-2</v>
          </cell>
          <cell r="N14">
            <v>0.5</v>
          </cell>
        </row>
        <row r="15">
          <cell r="B15" t="str">
            <v>Jonas Smitt-Amundsen</v>
          </cell>
          <cell r="C15" t="str">
            <v>USF</v>
          </cell>
          <cell r="D15" t="str">
            <v>NOR</v>
          </cell>
          <cell r="E15">
            <v>9775</v>
          </cell>
          <cell r="F15" t="str">
            <v xml:space="preserve"> First 31.7 LR</v>
          </cell>
          <cell r="G15" t="str">
            <v>BILBO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0.79861111111111116</v>
          </cell>
          <cell r="L15">
            <v>1.0102</v>
          </cell>
          <cell r="M15">
            <v>4.9106944444444495E-2</v>
          </cell>
          <cell r="N15">
            <v>0.55555555555555558</v>
          </cell>
        </row>
        <row r="16">
          <cell r="B16" t="str">
            <v>Caroline Grimsgaard</v>
          </cell>
          <cell r="C16" t="str">
            <v>FS</v>
          </cell>
          <cell r="D16" t="str">
            <v>NOR</v>
          </cell>
          <cell r="E16">
            <v>10324</v>
          </cell>
          <cell r="F16" t="str">
            <v>First 31.7 LR</v>
          </cell>
          <cell r="G16" t="str">
            <v>ZIGGY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0.79991898148148144</v>
          </cell>
          <cell r="L16">
            <v>0.98460000000000003</v>
          </cell>
          <cell r="M16">
            <v>4.9150229166666629E-2</v>
          </cell>
          <cell r="N16">
            <v>0.61111111111111116</v>
          </cell>
        </row>
        <row r="17">
          <cell r="B17" t="str">
            <v>Andreas Haug</v>
          </cell>
          <cell r="C17" t="str">
            <v>FS</v>
          </cell>
          <cell r="D17" t="str">
            <v>NOR</v>
          </cell>
          <cell r="E17">
            <v>13911</v>
          </cell>
          <cell r="F17" t="str">
            <v>Archambault A35</v>
          </cell>
          <cell r="G17" t="str">
            <v>Flaks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0.80464120370370373</v>
          </cell>
          <cell r="L17">
            <v>1.0567</v>
          </cell>
          <cell r="M17">
            <v>5.0401165509259195E-2</v>
          </cell>
          <cell r="N17">
            <v>0.66666666666666663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0.80326388888888889</v>
          </cell>
          <cell r="L18">
            <v>1.0960000000000001</v>
          </cell>
          <cell r="M18">
            <v>5.0766111111111019E-2</v>
          </cell>
          <cell r="N18">
            <v>0.72222222222222221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0.80571759259259268</v>
          </cell>
          <cell r="L19">
            <v>0.95879999999999999</v>
          </cell>
          <cell r="M19">
            <v>5.342202777777786E-2</v>
          </cell>
          <cell r="N19">
            <v>0.77777777777777779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0.80692129629629628</v>
          </cell>
          <cell r="L20">
            <v>0.98302966883558318</v>
          </cell>
          <cell r="M20">
            <v>5.5955323047840233E-2</v>
          </cell>
          <cell r="N20">
            <v>0.83333333333333337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0.80940972222222218</v>
          </cell>
          <cell r="L21">
            <v>1.0049999999999999</v>
          </cell>
          <cell r="M21">
            <v>5.9706770833333291E-2</v>
          </cell>
          <cell r="N21">
            <v>0.88888888888888884</v>
          </cell>
        </row>
        <row r="22">
          <cell r="B22" t="str">
            <v>Benedicte Angell</v>
          </cell>
          <cell r="C22" t="str">
            <v>USF</v>
          </cell>
          <cell r="D22" t="str">
            <v>NOR</v>
          </cell>
          <cell r="E22">
            <v>914</v>
          </cell>
          <cell r="F22" t="str">
            <v xml:space="preserve">Maxi fenix </v>
          </cell>
          <cell r="G22" t="str">
            <v>Salt</v>
          </cell>
          <cell r="H22" t="str">
            <v>Nei</v>
          </cell>
          <cell r="I22" t="str">
            <v>Nei</v>
          </cell>
          <cell r="J22" t="str">
            <v>18:00</v>
          </cell>
          <cell r="K22">
            <v>0.82121527777777781</v>
          </cell>
          <cell r="L22">
            <v>0.89039999999999997</v>
          </cell>
          <cell r="M22">
            <v>6.3410083333333353E-2</v>
          </cell>
          <cell r="N22">
            <v>0.94444444444444442</v>
          </cell>
        </row>
        <row r="23">
          <cell r="B23" t="str">
            <v>Nils Parnemann</v>
          </cell>
          <cell r="C23" t="str">
            <v>USF</v>
          </cell>
          <cell r="D23" t="str">
            <v>NOR</v>
          </cell>
          <cell r="E23">
            <v>70</v>
          </cell>
          <cell r="F23" t="str">
            <v>H-båt</v>
          </cell>
          <cell r="G23" t="str">
            <v>Nipa</v>
          </cell>
          <cell r="H23" t="str">
            <v>Ja</v>
          </cell>
          <cell r="I23" t="str">
            <v>Nei</v>
          </cell>
          <cell r="J23" t="str">
            <v>18:00</v>
          </cell>
          <cell r="K23" t="str">
            <v>DSQ</v>
          </cell>
          <cell r="L23">
            <v>0.84466965792980886</v>
          </cell>
          <cell r="M23" t="e">
            <v>#VALUE!</v>
          </cell>
          <cell r="N23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A1D2-7292-453C-9D1B-09E95E444393}">
  <dimension ref="A1:AT936"/>
  <sheetViews>
    <sheetView tabSelected="1" zoomScale="80" zoomScaleNormal="80" workbookViewId="0">
      <pane ySplit="5" topLeftCell="A6" activePane="bottomLeft" state="frozenSplit"/>
      <selection pane="bottomLeft" activeCell="P1" sqref="P1:P1048576"/>
    </sheetView>
  </sheetViews>
  <sheetFormatPr baseColWidth="10" defaultColWidth="17.42578125" defaultRowHeight="15" customHeight="1" x14ac:dyDescent="0.2"/>
  <cols>
    <col min="1" max="1" width="5.5703125" style="10" customWidth="1"/>
    <col min="2" max="2" width="22.5703125" style="10" bestFit="1" customWidth="1"/>
    <col min="3" max="3" width="12.7109375" style="10" customWidth="1"/>
    <col min="4" max="4" width="6.140625" style="10" customWidth="1"/>
    <col min="5" max="5" width="15" style="10" customWidth="1"/>
    <col min="6" max="6" width="16.85546875" style="10" customWidth="1"/>
    <col min="7" max="7" width="14.5703125" style="10" customWidth="1"/>
    <col min="8" max="9" width="6" style="9" customWidth="1"/>
    <col min="10" max="10" width="8.5703125" style="10" customWidth="1"/>
    <col min="11" max="11" width="27.85546875" style="10" customWidth="1"/>
    <col min="12" max="12" width="8.85546875" style="10" customWidth="1"/>
    <col min="13" max="13" width="10.5703125" customWidth="1"/>
    <col min="14" max="14" width="6.5703125" customWidth="1"/>
    <col min="15" max="15" width="12.42578125" customWidth="1"/>
    <col min="16" max="17" width="9" customWidth="1"/>
    <col min="18" max="18" width="8.42578125" customWidth="1"/>
    <col min="19" max="19" width="8.5703125" customWidth="1"/>
    <col min="20" max="27" width="9" customWidth="1"/>
    <col min="28" max="43" width="8.5703125" customWidth="1"/>
    <col min="44" max="45" width="6.5703125" style="209" customWidth="1"/>
  </cols>
  <sheetData>
    <row r="1" spans="1:45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F1" t="s">
        <v>1</v>
      </c>
      <c r="AG1" t="s">
        <v>2</v>
      </c>
      <c r="AI1" s="13" t="s">
        <v>3</v>
      </c>
      <c r="AJ1" s="14"/>
      <c r="AK1" s="13" t="s">
        <v>4</v>
      </c>
      <c r="AL1" s="14"/>
      <c r="AM1" s="14"/>
      <c r="AR1" s="4"/>
      <c r="AS1" s="7"/>
    </row>
    <row r="2" spans="1:45" ht="19.5" customHeight="1" thickBot="1" x14ac:dyDescent="0.25">
      <c r="A2" s="15" t="s">
        <v>5</v>
      </c>
      <c r="B2" s="16"/>
      <c r="D2" s="9"/>
      <c r="E2" s="5" t="s">
        <v>6</v>
      </c>
      <c r="F2" s="17"/>
      <c r="G2" s="17"/>
      <c r="H2" s="18"/>
      <c r="I2" s="14" t="s">
        <v>7</v>
      </c>
      <c r="J2" s="4" t="s">
        <v>8</v>
      </c>
      <c r="K2" s="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E2" t="s">
        <v>9</v>
      </c>
      <c r="AF2" s="20" t="s">
        <v>10</v>
      </c>
      <c r="AG2" s="20" t="s">
        <v>11</v>
      </c>
      <c r="AH2" s="21" t="s">
        <v>12</v>
      </c>
      <c r="AI2" s="22" t="s">
        <v>13</v>
      </c>
      <c r="AJ2" s="23"/>
      <c r="AK2" s="24" t="s">
        <v>14</v>
      </c>
      <c r="AL2" s="23"/>
      <c r="AM2" s="23"/>
      <c r="AR2" s="18"/>
      <c r="AS2" s="14"/>
    </row>
    <row r="3" spans="1:45" ht="19.5" customHeight="1" thickBot="1" x14ac:dyDescent="0.25">
      <c r="A3" s="25"/>
      <c r="B3" s="25"/>
      <c r="D3" s="9"/>
      <c r="E3" s="26" t="s">
        <v>11</v>
      </c>
      <c r="F3" s="17"/>
      <c r="G3" s="17"/>
      <c r="H3" s="18" t="s">
        <v>15</v>
      </c>
      <c r="I3" s="27">
        <v>18</v>
      </c>
      <c r="J3" s="18">
        <v>18</v>
      </c>
      <c r="K3" s="28"/>
      <c r="L3" s="23"/>
      <c r="M3" s="28"/>
      <c r="N3" s="29"/>
      <c r="O3" s="3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31"/>
      <c r="AC3" s="32" t="s">
        <v>16</v>
      </c>
      <c r="AD3" s="33" t="s">
        <v>17</v>
      </c>
      <c r="AE3" s="34"/>
      <c r="AF3" s="257" t="s">
        <v>18</v>
      </c>
      <c r="AG3" s="258"/>
      <c r="AH3" s="258"/>
      <c r="AI3" s="259"/>
      <c r="AJ3" s="257" t="s">
        <v>19</v>
      </c>
      <c r="AK3" s="258"/>
      <c r="AL3" s="258"/>
      <c r="AM3" s="259"/>
      <c r="AN3" s="257" t="s">
        <v>20</v>
      </c>
      <c r="AO3" s="258"/>
      <c r="AP3" s="258"/>
      <c r="AQ3" s="259"/>
      <c r="AR3" s="25" t="s">
        <v>21</v>
      </c>
      <c r="AS3" s="27"/>
    </row>
    <row r="4" spans="1:45" ht="26.25" customHeight="1" thickBot="1" x14ac:dyDescent="0.25">
      <c r="A4" s="35" t="s">
        <v>22</v>
      </c>
      <c r="B4" s="36" t="s">
        <v>23</v>
      </c>
      <c r="C4" s="37" t="s">
        <v>24</v>
      </c>
      <c r="D4" s="260" t="s">
        <v>25</v>
      </c>
      <c r="E4" s="258"/>
      <c r="F4" s="38" t="s">
        <v>26</v>
      </c>
      <c r="G4" s="39" t="s">
        <v>27</v>
      </c>
      <c r="H4" s="40" t="s">
        <v>28</v>
      </c>
      <c r="I4" s="41" t="s">
        <v>29</v>
      </c>
      <c r="J4" s="42" t="s">
        <v>30</v>
      </c>
      <c r="K4" s="43" t="s">
        <v>31</v>
      </c>
      <c r="L4" s="44" t="s">
        <v>32</v>
      </c>
      <c r="M4" s="45" t="s">
        <v>33</v>
      </c>
      <c r="N4" s="46" t="s">
        <v>34</v>
      </c>
      <c r="O4" s="47" t="s">
        <v>35</v>
      </c>
      <c r="P4" s="48" t="s">
        <v>36</v>
      </c>
      <c r="Q4" s="49" t="s">
        <v>37</v>
      </c>
      <c r="R4" s="49" t="s">
        <v>38</v>
      </c>
      <c r="S4" s="49" t="s">
        <v>39</v>
      </c>
      <c r="T4" s="50" t="s">
        <v>40</v>
      </c>
      <c r="U4" s="50" t="s">
        <v>41</v>
      </c>
      <c r="V4" s="50" t="s">
        <v>42</v>
      </c>
      <c r="W4" s="50" t="s">
        <v>43</v>
      </c>
      <c r="X4" s="51" t="s">
        <v>44</v>
      </c>
      <c r="Y4" s="51" t="s">
        <v>45</v>
      </c>
      <c r="Z4" s="51" t="s">
        <v>46</v>
      </c>
      <c r="AA4" s="51" t="s">
        <v>47</v>
      </c>
      <c r="AB4" s="52" t="s">
        <v>48</v>
      </c>
      <c r="AC4" s="52" t="s">
        <v>49</v>
      </c>
      <c r="AD4" s="52" t="s">
        <v>50</v>
      </c>
      <c r="AE4" s="53" t="s">
        <v>51</v>
      </c>
      <c r="AF4" s="54" t="s">
        <v>48</v>
      </c>
      <c r="AG4" s="55" t="s">
        <v>49</v>
      </c>
      <c r="AH4" s="55" t="s">
        <v>50</v>
      </c>
      <c r="AI4" s="56" t="s">
        <v>51</v>
      </c>
      <c r="AJ4" s="54" t="s">
        <v>48</v>
      </c>
      <c r="AK4" s="55" t="s">
        <v>49</v>
      </c>
      <c r="AL4" s="55" t="s">
        <v>50</v>
      </c>
      <c r="AM4" s="56" t="s">
        <v>51</v>
      </c>
      <c r="AN4" s="54" t="s">
        <v>48</v>
      </c>
      <c r="AO4" s="55" t="s">
        <v>49</v>
      </c>
      <c r="AP4" s="55" t="s">
        <v>50</v>
      </c>
      <c r="AQ4" s="56" t="s">
        <v>51</v>
      </c>
      <c r="AR4" s="40" t="s">
        <v>28</v>
      </c>
      <c r="AS4" s="40" t="s">
        <v>29</v>
      </c>
    </row>
    <row r="5" spans="1:45" s="79" customFormat="1" ht="12.75" customHeight="1" x14ac:dyDescent="0.2">
      <c r="A5" s="57">
        <v>0</v>
      </c>
      <c r="B5" s="58"/>
      <c r="C5" s="59"/>
      <c r="D5" s="60"/>
      <c r="E5" s="61"/>
      <c r="F5" s="62"/>
      <c r="G5" s="63"/>
      <c r="H5" s="64"/>
      <c r="I5" s="65"/>
      <c r="J5" s="66"/>
      <c r="K5" s="67"/>
      <c r="L5" s="68"/>
      <c r="M5" s="69"/>
      <c r="N5" s="70"/>
      <c r="O5" s="71"/>
      <c r="P5" s="72"/>
      <c r="Q5" s="73"/>
      <c r="R5" s="73"/>
      <c r="S5" s="73"/>
      <c r="T5" s="74"/>
      <c r="U5" s="74"/>
      <c r="V5" s="74"/>
      <c r="W5" s="74"/>
      <c r="X5" s="75"/>
      <c r="Y5" s="75"/>
      <c r="Z5" s="75"/>
      <c r="AA5" s="75"/>
      <c r="AB5" s="76"/>
      <c r="AC5" s="77"/>
      <c r="AD5" s="77"/>
      <c r="AE5" s="78"/>
      <c r="AF5" s="76"/>
      <c r="AG5" s="77"/>
      <c r="AH5" s="77"/>
      <c r="AI5" s="78"/>
      <c r="AJ5" s="76"/>
      <c r="AK5" s="77"/>
      <c r="AL5" s="77"/>
      <c r="AM5" s="78"/>
      <c r="AN5" s="76"/>
      <c r="AO5" s="77"/>
      <c r="AP5" s="77"/>
      <c r="AQ5" s="78"/>
      <c r="AR5" s="64" t="s">
        <v>52</v>
      </c>
      <c r="AS5" s="64" t="s">
        <v>53</v>
      </c>
    </row>
    <row r="6" spans="1:45" s="79" customFormat="1" ht="12.75" customHeight="1" x14ac:dyDescent="0.2">
      <c r="A6" s="80">
        <v>1</v>
      </c>
      <c r="B6" s="81" t="s">
        <v>54</v>
      </c>
      <c r="C6" s="82" t="s">
        <v>55</v>
      </c>
      <c r="D6" s="83" t="s">
        <v>56</v>
      </c>
      <c r="E6" s="84">
        <v>11620</v>
      </c>
      <c r="F6" s="81" t="s">
        <v>57</v>
      </c>
      <c r="G6" s="85" t="s">
        <v>58</v>
      </c>
      <c r="H6" s="86" t="s">
        <v>2</v>
      </c>
      <c r="I6" s="87" t="s">
        <v>1</v>
      </c>
      <c r="J6" s="88" t="str">
        <f t="shared" ref="J6:J15" si="0">IF(P6&lt;0.97,"18:00","18:10")</f>
        <v>18:10</v>
      </c>
      <c r="K6" s="89">
        <v>0.79714120370370367</v>
      </c>
      <c r="L6" s="90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1.0923</v>
      </c>
      <c r="M6" s="91">
        <f t="shared" ref="M6:M23" si="1">(K6-J6)*L6</f>
        <v>4.3906920138888764E-2</v>
      </c>
      <c r="N6" s="92">
        <f t="shared" ref="N6:N23" si="2">IF(K6="Dnf",1,(IF(K6="Dns",1.5,(IF(K6="Dsq",1.5,(A6/I$3))))))</f>
        <v>5.5555555555555552E-2</v>
      </c>
      <c r="O6" s="93">
        <v>97723926</v>
      </c>
      <c r="P6" s="94">
        <v>0.99409999999999998</v>
      </c>
      <c r="Q6" s="95">
        <v>0.84089999999999998</v>
      </c>
      <c r="R6" s="95">
        <v>1.0923</v>
      </c>
      <c r="S6" s="95">
        <v>1.2195</v>
      </c>
      <c r="T6" s="96">
        <v>0.98580000000000001</v>
      </c>
      <c r="U6" s="96">
        <v>0.84719999999999995</v>
      </c>
      <c r="V6" s="96">
        <v>1.0827</v>
      </c>
      <c r="W6" s="96">
        <v>1.1922999999999999</v>
      </c>
      <c r="X6" s="97">
        <v>0.9486</v>
      </c>
      <c r="Y6" s="97">
        <v>0.78500000000000003</v>
      </c>
      <c r="Z6" s="97">
        <v>1.0469999999999999</v>
      </c>
      <c r="AA6" s="97">
        <v>1.1887000000000001</v>
      </c>
      <c r="AB6" s="98">
        <f t="shared" ref="AB6:AB23" si="3">P6</f>
        <v>0.99409999999999998</v>
      </c>
      <c r="AC6" s="99">
        <f t="shared" ref="AC6:AC23" si="4">X6</f>
        <v>0.9486</v>
      </c>
      <c r="AD6" s="99">
        <f t="shared" ref="AD6:AD23" si="5">T6</f>
        <v>0.98580000000000001</v>
      </c>
      <c r="AE6" s="100">
        <f t="shared" ref="AE6:AE23" si="6">AC6*(T6/P6)</f>
        <v>0.94067989135901819</v>
      </c>
      <c r="AF6" s="101">
        <f t="shared" ref="AF6:AF23" si="7">Q6</f>
        <v>0.84089999999999998</v>
      </c>
      <c r="AG6" s="102">
        <f t="shared" ref="AG6:AG23" si="8">Y6</f>
        <v>0.78500000000000003</v>
      </c>
      <c r="AH6" s="102">
        <f t="shared" ref="AH6:AH23" si="9">U6</f>
        <v>0.84719999999999995</v>
      </c>
      <c r="AI6" s="100">
        <f t="shared" ref="AI6:AI23" si="10">AG6*(U6/Q6)</f>
        <v>0.79088119871566176</v>
      </c>
      <c r="AJ6" s="101">
        <f t="shared" ref="AJ6:AJ23" si="11">R6</f>
        <v>1.0923</v>
      </c>
      <c r="AK6" s="102">
        <f t="shared" ref="AK6:AK23" si="12">Z6</f>
        <v>1.0469999999999999</v>
      </c>
      <c r="AL6" s="102">
        <f t="shared" ref="AL6:AL23" si="13">V6</f>
        <v>1.0827</v>
      </c>
      <c r="AM6" s="100">
        <f t="shared" ref="AM6:AM23" si="14">AK6*(V6/R6)</f>
        <v>1.0377981323812138</v>
      </c>
      <c r="AN6" s="101">
        <f t="shared" ref="AN6:AN23" si="15">S6</f>
        <v>1.2195</v>
      </c>
      <c r="AO6" s="102">
        <f t="shared" ref="AO6:AO23" si="16">AA6</f>
        <v>1.1887000000000001</v>
      </c>
      <c r="AP6" s="102">
        <f t="shared" ref="AP6:AP23" si="17">W6</f>
        <v>1.1922999999999999</v>
      </c>
      <c r="AQ6" s="100">
        <f t="shared" ref="AQ6:AQ23" si="18">AO6*(W6/S6)</f>
        <v>1.1621869700697005</v>
      </c>
      <c r="AR6" s="103" t="s">
        <v>2</v>
      </c>
      <c r="AS6" s="103" t="s">
        <v>1</v>
      </c>
    </row>
    <row r="7" spans="1:45" s="118" customFormat="1" ht="12.75" customHeight="1" x14ac:dyDescent="0.2">
      <c r="A7" s="80">
        <v>2</v>
      </c>
      <c r="B7" s="104" t="s">
        <v>59</v>
      </c>
      <c r="C7" s="105" t="s">
        <v>60</v>
      </c>
      <c r="D7" s="106" t="s">
        <v>56</v>
      </c>
      <c r="E7" s="107">
        <v>63</v>
      </c>
      <c r="F7" s="104" t="s">
        <v>61</v>
      </c>
      <c r="G7" s="108" t="s">
        <v>62</v>
      </c>
      <c r="H7" s="86" t="s">
        <v>1</v>
      </c>
      <c r="I7" s="109" t="s">
        <v>2</v>
      </c>
      <c r="J7" s="88" t="str">
        <f t="shared" si="0"/>
        <v>18:00</v>
      </c>
      <c r="K7" s="110">
        <v>0.80218750000000005</v>
      </c>
      <c r="L7" s="90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0.84466965792980886</v>
      </c>
      <c r="M7" s="91">
        <f t="shared" si="1"/>
        <v>4.4081197773211941E-2</v>
      </c>
      <c r="N7" s="111">
        <f t="shared" si="2"/>
        <v>0.1111111111111111</v>
      </c>
      <c r="O7" s="112">
        <v>90046568</v>
      </c>
      <c r="P7" s="113">
        <v>0.81989999999999996</v>
      </c>
      <c r="Q7" s="114">
        <v>0.68089999999999995</v>
      </c>
      <c r="R7" s="114">
        <v>0.90039999999999998</v>
      </c>
      <c r="S7" s="115">
        <v>1.0204</v>
      </c>
      <c r="T7" s="116">
        <v>0.8034</v>
      </c>
      <c r="U7" s="116">
        <v>0.68600000000000005</v>
      </c>
      <c r="V7" s="116">
        <v>0.88239999999999996</v>
      </c>
      <c r="W7" s="116">
        <v>0.97330000000000005</v>
      </c>
      <c r="X7" s="117">
        <v>0.78320000000000001</v>
      </c>
      <c r="Y7" s="117">
        <v>0.6361</v>
      </c>
      <c r="Z7" s="117">
        <v>0.8619</v>
      </c>
      <c r="AA7" s="117">
        <v>0.98839999999999995</v>
      </c>
      <c r="AB7" s="98">
        <f t="shared" si="3"/>
        <v>0.81989999999999996</v>
      </c>
      <c r="AC7" s="99">
        <f t="shared" si="4"/>
        <v>0.78320000000000001</v>
      </c>
      <c r="AD7" s="99">
        <f t="shared" si="5"/>
        <v>0.8034</v>
      </c>
      <c r="AE7" s="100">
        <f t="shared" si="6"/>
        <v>0.76743856567874136</v>
      </c>
      <c r="AF7" s="101">
        <f t="shared" si="7"/>
        <v>0.68089999999999995</v>
      </c>
      <c r="AG7" s="102">
        <f t="shared" si="8"/>
        <v>0.6361</v>
      </c>
      <c r="AH7" s="102">
        <f t="shared" si="9"/>
        <v>0.68600000000000005</v>
      </c>
      <c r="AI7" s="100">
        <f t="shared" si="10"/>
        <v>0.64086444411807919</v>
      </c>
      <c r="AJ7" s="101">
        <f t="shared" si="11"/>
        <v>0.90039999999999998</v>
      </c>
      <c r="AK7" s="102">
        <f t="shared" si="12"/>
        <v>0.8619</v>
      </c>
      <c r="AL7" s="102">
        <f t="shared" si="13"/>
        <v>0.88239999999999996</v>
      </c>
      <c r="AM7" s="100">
        <f t="shared" si="14"/>
        <v>0.84466965792980886</v>
      </c>
      <c r="AN7" s="101">
        <f t="shared" si="15"/>
        <v>1.0204</v>
      </c>
      <c r="AO7" s="102">
        <f t="shared" si="16"/>
        <v>0.98839999999999995</v>
      </c>
      <c r="AP7" s="102">
        <f t="shared" si="17"/>
        <v>0.97330000000000005</v>
      </c>
      <c r="AQ7" s="100">
        <f t="shared" si="18"/>
        <v>0.94277706781654258</v>
      </c>
      <c r="AR7" s="86" t="s">
        <v>1</v>
      </c>
      <c r="AS7" s="80" t="s">
        <v>2</v>
      </c>
    </row>
    <row r="8" spans="1:45" s="118" customFormat="1" ht="13.7" customHeight="1" x14ac:dyDescent="0.2">
      <c r="A8" s="80">
        <v>3</v>
      </c>
      <c r="B8" s="104" t="s">
        <v>63</v>
      </c>
      <c r="C8" s="105" t="s">
        <v>60</v>
      </c>
      <c r="D8" s="106" t="s">
        <v>56</v>
      </c>
      <c r="E8" s="107">
        <v>22</v>
      </c>
      <c r="F8" s="104" t="s">
        <v>64</v>
      </c>
      <c r="G8" s="119" t="s">
        <v>65</v>
      </c>
      <c r="H8" s="86" t="s">
        <v>1</v>
      </c>
      <c r="I8" s="120" t="s">
        <v>2</v>
      </c>
      <c r="J8" s="88" t="str">
        <f t="shared" si="0"/>
        <v>18:00</v>
      </c>
      <c r="K8" s="89">
        <v>0.80047453703703697</v>
      </c>
      <c r="L8" s="90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0.88499857819905203</v>
      </c>
      <c r="M8" s="91">
        <f t="shared" si="1"/>
        <v>4.4669893513033111E-2</v>
      </c>
      <c r="N8" s="92">
        <f t="shared" si="2"/>
        <v>0.16666666666666666</v>
      </c>
      <c r="O8" s="121">
        <v>90088476</v>
      </c>
      <c r="P8" s="113">
        <v>0.84809999999999997</v>
      </c>
      <c r="Q8" s="114">
        <v>0.71899999999999997</v>
      </c>
      <c r="R8" s="114">
        <v>0.9284</v>
      </c>
      <c r="S8" s="115">
        <v>1.0370999999999999</v>
      </c>
      <c r="T8" s="116">
        <v>0.84030000000000005</v>
      </c>
      <c r="U8" s="116">
        <v>0.72899999999999998</v>
      </c>
      <c r="V8" s="116">
        <v>0.92069999999999996</v>
      </c>
      <c r="W8" s="116">
        <v>1.0047999999999999</v>
      </c>
      <c r="X8" s="117">
        <v>0.81299999999999994</v>
      </c>
      <c r="Y8" s="117">
        <v>0.6754</v>
      </c>
      <c r="Z8" s="117">
        <v>0.89239999999999997</v>
      </c>
      <c r="AA8" s="117">
        <v>1.0065</v>
      </c>
      <c r="AB8" s="98">
        <f t="shared" si="3"/>
        <v>0.84809999999999997</v>
      </c>
      <c r="AC8" s="99">
        <f t="shared" si="4"/>
        <v>0.81299999999999994</v>
      </c>
      <c r="AD8" s="99">
        <f t="shared" si="5"/>
        <v>0.84030000000000005</v>
      </c>
      <c r="AE8" s="100">
        <f t="shared" si="6"/>
        <v>0.80552281570569517</v>
      </c>
      <c r="AF8" s="101">
        <f t="shared" si="7"/>
        <v>0.71899999999999997</v>
      </c>
      <c r="AG8" s="102">
        <f t="shared" si="8"/>
        <v>0.6754</v>
      </c>
      <c r="AH8" s="102">
        <f t="shared" si="9"/>
        <v>0.72899999999999998</v>
      </c>
      <c r="AI8" s="100">
        <f t="shared" si="10"/>
        <v>0.68479360222531283</v>
      </c>
      <c r="AJ8" s="101">
        <f t="shared" si="11"/>
        <v>0.9284</v>
      </c>
      <c r="AK8" s="102">
        <f t="shared" si="12"/>
        <v>0.89239999999999997</v>
      </c>
      <c r="AL8" s="102">
        <f t="shared" si="13"/>
        <v>0.92069999999999996</v>
      </c>
      <c r="AM8" s="100">
        <f t="shared" si="14"/>
        <v>0.88499857819905203</v>
      </c>
      <c r="AN8" s="101">
        <f t="shared" si="15"/>
        <v>1.0370999999999999</v>
      </c>
      <c r="AO8" s="102">
        <f t="shared" si="16"/>
        <v>1.0065</v>
      </c>
      <c r="AP8" s="102">
        <f t="shared" si="17"/>
        <v>1.0047999999999999</v>
      </c>
      <c r="AQ8" s="100">
        <f t="shared" si="18"/>
        <v>0.97515302285218397</v>
      </c>
      <c r="AR8" s="86" t="s">
        <v>1</v>
      </c>
      <c r="AS8" s="86" t="s">
        <v>2</v>
      </c>
    </row>
    <row r="9" spans="1:45" s="124" customFormat="1" ht="13.7" customHeight="1" x14ac:dyDescent="0.2">
      <c r="A9" s="80">
        <v>4</v>
      </c>
      <c r="B9" s="81" t="s">
        <v>66</v>
      </c>
      <c r="C9" s="82" t="s">
        <v>55</v>
      </c>
      <c r="D9" s="83" t="s">
        <v>56</v>
      </c>
      <c r="E9" s="84">
        <v>175</v>
      </c>
      <c r="F9" s="81" t="s">
        <v>67</v>
      </c>
      <c r="G9" s="85" t="s">
        <v>68</v>
      </c>
      <c r="H9" s="103" t="s">
        <v>1</v>
      </c>
      <c r="I9" s="87" t="s">
        <v>2</v>
      </c>
      <c r="J9" s="88" t="str">
        <f t="shared" si="0"/>
        <v>18:10</v>
      </c>
      <c r="K9" s="89">
        <v>0.80172453703703705</v>
      </c>
      <c r="L9" s="90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0.99978839221341032</v>
      </c>
      <c r="M9" s="91">
        <f t="shared" si="1"/>
        <v>4.4770616776315726E-2</v>
      </c>
      <c r="N9" s="92">
        <f t="shared" si="2"/>
        <v>0.22222222222222221</v>
      </c>
      <c r="O9" s="122">
        <v>91841249</v>
      </c>
      <c r="P9" s="94">
        <v>1.0174000000000001</v>
      </c>
      <c r="Q9" s="95">
        <v>0.88900000000000001</v>
      </c>
      <c r="R9" s="95">
        <v>1.1095999999999999</v>
      </c>
      <c r="S9" s="95">
        <v>1.2532000000000001</v>
      </c>
      <c r="T9" s="96">
        <v>0.97360000000000002</v>
      </c>
      <c r="U9" s="96">
        <v>0.8841</v>
      </c>
      <c r="V9" s="96">
        <v>1.0620000000000001</v>
      </c>
      <c r="W9" s="96">
        <v>1.1698</v>
      </c>
      <c r="X9" s="123">
        <v>0.94569999999999999</v>
      </c>
      <c r="Y9" s="123">
        <v>0.79790000000000005</v>
      </c>
      <c r="Z9" s="123">
        <v>1.0446</v>
      </c>
      <c r="AA9" s="123">
        <v>1.1926000000000001</v>
      </c>
      <c r="AB9" s="98">
        <f t="shared" si="3"/>
        <v>1.0174000000000001</v>
      </c>
      <c r="AC9" s="99">
        <f t="shared" si="4"/>
        <v>0.94569999999999999</v>
      </c>
      <c r="AD9" s="99">
        <f t="shared" si="5"/>
        <v>0.97360000000000002</v>
      </c>
      <c r="AE9" s="100">
        <f t="shared" si="6"/>
        <v>0.90498675054059363</v>
      </c>
      <c r="AF9" s="101">
        <f t="shared" si="7"/>
        <v>0.88900000000000001</v>
      </c>
      <c r="AG9" s="102">
        <f t="shared" si="8"/>
        <v>0.79790000000000005</v>
      </c>
      <c r="AH9" s="102">
        <f t="shared" si="9"/>
        <v>0.8841</v>
      </c>
      <c r="AI9" s="100">
        <f t="shared" si="10"/>
        <v>0.79350212598425196</v>
      </c>
      <c r="AJ9" s="101">
        <f t="shared" si="11"/>
        <v>1.1095999999999999</v>
      </c>
      <c r="AK9" s="102">
        <f t="shared" si="12"/>
        <v>1.0446</v>
      </c>
      <c r="AL9" s="102">
        <f t="shared" si="13"/>
        <v>1.0620000000000001</v>
      </c>
      <c r="AM9" s="100">
        <f t="shared" si="14"/>
        <v>0.99978839221341032</v>
      </c>
      <c r="AN9" s="101">
        <f t="shared" si="15"/>
        <v>1.2532000000000001</v>
      </c>
      <c r="AO9" s="102">
        <f t="shared" si="16"/>
        <v>1.1926000000000001</v>
      </c>
      <c r="AP9" s="102">
        <f t="shared" si="17"/>
        <v>1.1698</v>
      </c>
      <c r="AQ9" s="100">
        <f t="shared" si="18"/>
        <v>1.1132329077561443</v>
      </c>
      <c r="AR9" s="103" t="s">
        <v>1</v>
      </c>
      <c r="AS9" s="103" t="s">
        <v>2</v>
      </c>
    </row>
    <row r="10" spans="1:45" s="118" customFormat="1" ht="12.6" customHeight="1" x14ac:dyDescent="0.2">
      <c r="A10" s="80">
        <v>5</v>
      </c>
      <c r="B10" s="125" t="s">
        <v>69</v>
      </c>
      <c r="C10" s="126" t="s">
        <v>55</v>
      </c>
      <c r="D10" s="106" t="s">
        <v>56</v>
      </c>
      <c r="E10" s="107">
        <v>11172</v>
      </c>
      <c r="F10" s="104" t="s">
        <v>70</v>
      </c>
      <c r="G10" s="108" t="s">
        <v>71</v>
      </c>
      <c r="H10" s="80" t="s">
        <v>2</v>
      </c>
      <c r="I10" s="127" t="s">
        <v>2</v>
      </c>
      <c r="J10" s="88" t="str">
        <f t="shared" si="0"/>
        <v>18:10</v>
      </c>
      <c r="K10" s="89">
        <v>0.79678240740740736</v>
      </c>
      <c r="L10" s="90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1.1538999999999999</v>
      </c>
      <c r="M10" s="91">
        <f t="shared" si="1"/>
        <v>4.5969025462962804E-2</v>
      </c>
      <c r="N10" s="111">
        <f t="shared" si="2"/>
        <v>0.27777777777777779</v>
      </c>
      <c r="O10" s="112">
        <v>90518559</v>
      </c>
      <c r="P10" s="128">
        <v>1.0938000000000001</v>
      </c>
      <c r="Q10" s="129">
        <v>0.93140000000000001</v>
      </c>
      <c r="R10" s="129">
        <v>1.2003999999999999</v>
      </c>
      <c r="S10" s="129">
        <v>1.3449</v>
      </c>
      <c r="T10" s="130">
        <v>1.0697000000000001</v>
      </c>
      <c r="U10" s="131">
        <v>0.93740000000000001</v>
      </c>
      <c r="V10" s="131">
        <v>1.1729000000000001</v>
      </c>
      <c r="W10" s="131">
        <v>1.2943</v>
      </c>
      <c r="X10" s="132">
        <v>1.0451999999999999</v>
      </c>
      <c r="Y10" s="132">
        <v>0.87470000000000003</v>
      </c>
      <c r="Z10" s="132">
        <v>1.1538999999999999</v>
      </c>
      <c r="AA10" s="132">
        <v>1.3120000000000001</v>
      </c>
      <c r="AB10" s="98">
        <f t="shared" si="3"/>
        <v>1.0938000000000001</v>
      </c>
      <c r="AC10" s="99">
        <f t="shared" si="4"/>
        <v>1.0451999999999999</v>
      </c>
      <c r="AD10" s="99">
        <f t="shared" si="5"/>
        <v>1.0697000000000001</v>
      </c>
      <c r="AE10" s="100">
        <f t="shared" si="6"/>
        <v>1.0221708173340647</v>
      </c>
      <c r="AF10" s="101">
        <f t="shared" si="7"/>
        <v>0.93140000000000001</v>
      </c>
      <c r="AG10" s="102">
        <f t="shared" si="8"/>
        <v>0.87470000000000003</v>
      </c>
      <c r="AH10" s="102">
        <f t="shared" si="9"/>
        <v>0.93740000000000001</v>
      </c>
      <c r="AI10" s="100">
        <f t="shared" si="10"/>
        <v>0.88033474339703688</v>
      </c>
      <c r="AJ10" s="101">
        <f t="shared" si="11"/>
        <v>1.2003999999999999</v>
      </c>
      <c r="AK10" s="102">
        <f t="shared" si="12"/>
        <v>1.1538999999999999</v>
      </c>
      <c r="AL10" s="102">
        <f t="shared" si="13"/>
        <v>1.1729000000000001</v>
      </c>
      <c r="AM10" s="100">
        <f t="shared" si="14"/>
        <v>1.12746526991003</v>
      </c>
      <c r="AN10" s="101">
        <f t="shared" si="15"/>
        <v>1.3449</v>
      </c>
      <c r="AO10" s="102">
        <f t="shared" si="16"/>
        <v>1.3120000000000001</v>
      </c>
      <c r="AP10" s="102">
        <f t="shared" si="17"/>
        <v>1.2943</v>
      </c>
      <c r="AQ10" s="100">
        <f t="shared" si="18"/>
        <v>1.2626378169380625</v>
      </c>
      <c r="AR10" s="86" t="s">
        <v>2</v>
      </c>
      <c r="AS10" s="86" t="s">
        <v>2</v>
      </c>
    </row>
    <row r="11" spans="1:45" s="118" customFormat="1" ht="12.75" customHeight="1" x14ac:dyDescent="0.2">
      <c r="A11" s="80">
        <v>6</v>
      </c>
      <c r="B11" s="104" t="s">
        <v>72</v>
      </c>
      <c r="C11" s="105" t="s">
        <v>55</v>
      </c>
      <c r="D11" s="106" t="s">
        <v>56</v>
      </c>
      <c r="E11" s="107">
        <v>9934</v>
      </c>
      <c r="F11" s="104" t="s">
        <v>73</v>
      </c>
      <c r="G11" s="119" t="s">
        <v>74</v>
      </c>
      <c r="H11" s="80" t="s">
        <v>1</v>
      </c>
      <c r="I11" s="127" t="s">
        <v>2</v>
      </c>
      <c r="J11" s="88" t="str">
        <f t="shared" si="0"/>
        <v>18:10</v>
      </c>
      <c r="K11" s="133">
        <v>0.80103009259259261</v>
      </c>
      <c r="L11" s="90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1.0576000000000001</v>
      </c>
      <c r="M11" s="91">
        <f t="shared" si="1"/>
        <v>4.6624981481481413E-2</v>
      </c>
      <c r="N11" s="92">
        <f t="shared" si="2"/>
        <v>0.33333333333333331</v>
      </c>
      <c r="O11" s="112">
        <v>91916214</v>
      </c>
      <c r="P11" s="94">
        <v>1.0168999999999999</v>
      </c>
      <c r="Q11" s="95">
        <v>0.86570000000000003</v>
      </c>
      <c r="R11" s="95">
        <v>1.1167</v>
      </c>
      <c r="S11" s="134">
        <v>1.2524999999999999</v>
      </c>
      <c r="T11" s="96">
        <v>1.0168999999999999</v>
      </c>
      <c r="U11" s="96">
        <v>0.86570000000000003</v>
      </c>
      <c r="V11" s="96">
        <v>1.1167</v>
      </c>
      <c r="W11" s="96">
        <v>1.2524999999999999</v>
      </c>
      <c r="X11" s="123">
        <v>0.95820000000000005</v>
      </c>
      <c r="Y11" s="123">
        <v>0.79259999999999997</v>
      </c>
      <c r="Z11" s="123">
        <v>1.0576000000000001</v>
      </c>
      <c r="AA11" s="123">
        <v>1.2050000000000001</v>
      </c>
      <c r="AB11" s="98">
        <f t="shared" si="3"/>
        <v>1.0168999999999999</v>
      </c>
      <c r="AC11" s="99">
        <f t="shared" si="4"/>
        <v>0.95820000000000005</v>
      </c>
      <c r="AD11" s="99">
        <f t="shared" si="5"/>
        <v>1.0168999999999999</v>
      </c>
      <c r="AE11" s="100">
        <f t="shared" si="6"/>
        <v>0.95820000000000005</v>
      </c>
      <c r="AF11" s="101">
        <f t="shared" si="7"/>
        <v>0.86570000000000003</v>
      </c>
      <c r="AG11" s="102">
        <f t="shared" si="8"/>
        <v>0.79259999999999997</v>
      </c>
      <c r="AH11" s="102">
        <f t="shared" si="9"/>
        <v>0.86570000000000003</v>
      </c>
      <c r="AI11" s="100">
        <f t="shared" si="10"/>
        <v>0.79259999999999997</v>
      </c>
      <c r="AJ11" s="101">
        <f t="shared" si="11"/>
        <v>1.1167</v>
      </c>
      <c r="AK11" s="102">
        <f t="shared" si="12"/>
        <v>1.0576000000000001</v>
      </c>
      <c r="AL11" s="102">
        <f t="shared" si="13"/>
        <v>1.1167</v>
      </c>
      <c r="AM11" s="100">
        <f t="shared" si="14"/>
        <v>1.0576000000000001</v>
      </c>
      <c r="AN11" s="101">
        <f t="shared" si="15"/>
        <v>1.2524999999999999</v>
      </c>
      <c r="AO11" s="102">
        <f t="shared" si="16"/>
        <v>1.2050000000000001</v>
      </c>
      <c r="AP11" s="102">
        <f t="shared" si="17"/>
        <v>1.2524999999999999</v>
      </c>
      <c r="AQ11" s="100">
        <f t="shared" si="18"/>
        <v>1.2050000000000001</v>
      </c>
      <c r="AR11" s="80" t="s">
        <v>1</v>
      </c>
      <c r="AS11" s="80" t="s">
        <v>2</v>
      </c>
    </row>
    <row r="12" spans="1:45" s="79" customFormat="1" ht="12.75" customHeight="1" x14ac:dyDescent="0.2">
      <c r="A12" s="80">
        <v>7</v>
      </c>
      <c r="B12" s="81" t="s">
        <v>75</v>
      </c>
      <c r="C12" s="82" t="s">
        <v>76</v>
      </c>
      <c r="D12" s="83" t="s">
        <v>56</v>
      </c>
      <c r="E12" s="84">
        <v>329</v>
      </c>
      <c r="F12" s="81" t="s">
        <v>77</v>
      </c>
      <c r="G12" s="135" t="s">
        <v>78</v>
      </c>
      <c r="H12" s="103" t="s">
        <v>1</v>
      </c>
      <c r="I12" s="87" t="s">
        <v>1</v>
      </c>
      <c r="J12" s="88" t="str">
        <f t="shared" si="0"/>
        <v>18:00</v>
      </c>
      <c r="K12" s="136">
        <v>0.7965740740740741</v>
      </c>
      <c r="L12" s="90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1.0018</v>
      </c>
      <c r="M12" s="91">
        <f t="shared" si="1"/>
        <v>4.6657907407407433E-2</v>
      </c>
      <c r="N12" s="92">
        <f t="shared" si="2"/>
        <v>0.3888888888888889</v>
      </c>
      <c r="O12" s="112">
        <v>91173077</v>
      </c>
      <c r="P12" s="94">
        <v>0.9355</v>
      </c>
      <c r="Q12" s="95">
        <v>0.80969999999999998</v>
      </c>
      <c r="R12" s="95">
        <v>1.0182</v>
      </c>
      <c r="S12" s="95">
        <v>1.1520999999999999</v>
      </c>
      <c r="T12" s="96">
        <v>0.92290000000000005</v>
      </c>
      <c r="U12" s="96">
        <v>0.81989999999999996</v>
      </c>
      <c r="V12" s="96">
        <v>1.0018</v>
      </c>
      <c r="W12" s="96">
        <v>1.1125</v>
      </c>
      <c r="X12" s="97">
        <v>0.87360000000000004</v>
      </c>
      <c r="Y12" s="97">
        <v>0.73270000000000002</v>
      </c>
      <c r="Z12" s="97">
        <v>0.96130000000000004</v>
      </c>
      <c r="AA12" s="97">
        <v>1.0912999999999999</v>
      </c>
      <c r="AB12" s="98">
        <f t="shared" si="3"/>
        <v>0.9355</v>
      </c>
      <c r="AC12" s="99">
        <f t="shared" si="4"/>
        <v>0.87360000000000004</v>
      </c>
      <c r="AD12" s="99">
        <f t="shared" si="5"/>
        <v>0.92290000000000005</v>
      </c>
      <c r="AE12" s="100">
        <f t="shared" si="6"/>
        <v>0.86183371459112779</v>
      </c>
      <c r="AF12" s="101">
        <f t="shared" si="7"/>
        <v>0.80969999999999998</v>
      </c>
      <c r="AG12" s="102">
        <f t="shared" si="8"/>
        <v>0.73270000000000002</v>
      </c>
      <c r="AH12" s="102">
        <f t="shared" si="9"/>
        <v>0.81989999999999996</v>
      </c>
      <c r="AI12" s="100">
        <f t="shared" si="10"/>
        <v>0.74193001111522783</v>
      </c>
      <c r="AJ12" s="101">
        <f t="shared" si="11"/>
        <v>1.0182</v>
      </c>
      <c r="AK12" s="102">
        <f t="shared" si="12"/>
        <v>0.96130000000000004</v>
      </c>
      <c r="AL12" s="102">
        <f t="shared" si="13"/>
        <v>1.0018</v>
      </c>
      <c r="AM12" s="100">
        <f t="shared" si="14"/>
        <v>0.94581648006285612</v>
      </c>
      <c r="AN12" s="101">
        <f t="shared" si="15"/>
        <v>1.1520999999999999</v>
      </c>
      <c r="AO12" s="102">
        <f t="shared" si="16"/>
        <v>1.0912999999999999</v>
      </c>
      <c r="AP12" s="102">
        <f t="shared" si="17"/>
        <v>1.1125</v>
      </c>
      <c r="AQ12" s="100">
        <f t="shared" si="18"/>
        <v>1.0537898185921362</v>
      </c>
      <c r="AR12" s="103" t="s">
        <v>1</v>
      </c>
      <c r="AS12" s="137" t="s">
        <v>1</v>
      </c>
    </row>
    <row r="13" spans="1:45" s="118" customFormat="1" ht="12.75" customHeight="1" x14ac:dyDescent="0.2">
      <c r="A13" s="80">
        <v>8</v>
      </c>
      <c r="B13" s="125" t="s">
        <v>79</v>
      </c>
      <c r="C13" s="126" t="s">
        <v>60</v>
      </c>
      <c r="D13" s="138" t="s">
        <v>56</v>
      </c>
      <c r="E13" s="139">
        <v>9727</v>
      </c>
      <c r="F13" s="140" t="s">
        <v>80</v>
      </c>
      <c r="G13" s="108" t="s">
        <v>81</v>
      </c>
      <c r="H13" s="80" t="s">
        <v>1</v>
      </c>
      <c r="I13" s="127" t="s">
        <v>2</v>
      </c>
      <c r="J13" s="88" t="str">
        <f t="shared" si="0"/>
        <v>18:00</v>
      </c>
      <c r="K13" s="89">
        <v>0.79896990740740748</v>
      </c>
      <c r="L13" s="90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0.95386367207170908</v>
      </c>
      <c r="M13" s="91">
        <f t="shared" si="1"/>
        <v>4.6710615700641285E-2</v>
      </c>
      <c r="N13" s="92">
        <f t="shared" si="2"/>
        <v>0.44444444444444442</v>
      </c>
      <c r="O13" s="141">
        <v>90135104</v>
      </c>
      <c r="P13" s="142">
        <v>0.90459999999999996</v>
      </c>
      <c r="Q13" s="143">
        <v>0.7762</v>
      </c>
      <c r="R13" s="143">
        <v>0.9929</v>
      </c>
      <c r="S13" s="143">
        <v>1.0921000000000001</v>
      </c>
      <c r="T13" s="144">
        <v>0.89700000000000002</v>
      </c>
      <c r="U13" s="144">
        <v>0.7772</v>
      </c>
      <c r="V13" s="144">
        <v>0.98440000000000005</v>
      </c>
      <c r="W13" s="144">
        <v>1.0737000000000001</v>
      </c>
      <c r="X13" s="145">
        <v>0.87329999999999997</v>
      </c>
      <c r="Y13" s="145">
        <v>0.73609999999999998</v>
      </c>
      <c r="Z13" s="145">
        <v>0.96209999999999996</v>
      </c>
      <c r="AA13" s="145">
        <v>1.0716000000000001</v>
      </c>
      <c r="AB13" s="98">
        <f t="shared" si="3"/>
        <v>0.90459999999999996</v>
      </c>
      <c r="AC13" s="99">
        <f t="shared" si="4"/>
        <v>0.87329999999999997</v>
      </c>
      <c r="AD13" s="99">
        <f t="shared" si="5"/>
        <v>0.89700000000000002</v>
      </c>
      <c r="AE13" s="100">
        <f t="shared" si="6"/>
        <v>0.86596296705726294</v>
      </c>
      <c r="AF13" s="101">
        <f t="shared" si="7"/>
        <v>0.7762</v>
      </c>
      <c r="AG13" s="102">
        <f t="shared" si="8"/>
        <v>0.73609999999999998</v>
      </c>
      <c r="AH13" s="102">
        <f t="shared" si="9"/>
        <v>0.7772</v>
      </c>
      <c r="AI13" s="100">
        <f t="shared" si="10"/>
        <v>0.73704833805720171</v>
      </c>
      <c r="AJ13" s="101">
        <f t="shared" si="11"/>
        <v>0.9929</v>
      </c>
      <c r="AK13" s="102">
        <f t="shared" si="12"/>
        <v>0.96209999999999996</v>
      </c>
      <c r="AL13" s="102">
        <f t="shared" si="13"/>
        <v>0.98440000000000005</v>
      </c>
      <c r="AM13" s="100">
        <f t="shared" si="14"/>
        <v>0.95386367207170908</v>
      </c>
      <c r="AN13" s="101">
        <f t="shared" si="15"/>
        <v>1.0921000000000001</v>
      </c>
      <c r="AO13" s="102">
        <f t="shared" si="16"/>
        <v>1.0716000000000001</v>
      </c>
      <c r="AP13" s="102">
        <f t="shared" si="17"/>
        <v>1.0737000000000001</v>
      </c>
      <c r="AQ13" s="100">
        <f t="shared" si="18"/>
        <v>1.0535453896163356</v>
      </c>
      <c r="AR13" s="80" t="s">
        <v>1</v>
      </c>
      <c r="AS13" s="80" t="s">
        <v>1</v>
      </c>
    </row>
    <row r="14" spans="1:45" s="118" customFormat="1" ht="12.75" customHeight="1" x14ac:dyDescent="0.2">
      <c r="A14" s="80">
        <v>9</v>
      </c>
      <c r="B14" s="104" t="s">
        <v>82</v>
      </c>
      <c r="C14" s="105" t="s">
        <v>55</v>
      </c>
      <c r="D14" s="106" t="s">
        <v>56</v>
      </c>
      <c r="E14" s="107">
        <v>896</v>
      </c>
      <c r="F14" s="104" t="s">
        <v>64</v>
      </c>
      <c r="G14" s="119" t="s">
        <v>83</v>
      </c>
      <c r="H14" s="86" t="s">
        <v>1</v>
      </c>
      <c r="I14" s="120" t="s">
        <v>1</v>
      </c>
      <c r="J14" s="88" t="str">
        <f t="shared" si="0"/>
        <v>18:00</v>
      </c>
      <c r="K14" s="89">
        <v>0.802800925925926</v>
      </c>
      <c r="L14" s="90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0.92069999999999996</v>
      </c>
      <c r="M14" s="91">
        <f t="shared" si="1"/>
        <v>4.8613812500000068E-2</v>
      </c>
      <c r="N14" s="92">
        <f t="shared" si="2"/>
        <v>0.5</v>
      </c>
      <c r="O14" s="121">
        <v>93458224</v>
      </c>
      <c r="P14" s="113">
        <v>0.84809999999999997</v>
      </c>
      <c r="Q14" s="114">
        <v>0.71899999999999997</v>
      </c>
      <c r="R14" s="114">
        <v>0.9284</v>
      </c>
      <c r="S14" s="115">
        <v>1.0370999999999999</v>
      </c>
      <c r="T14" s="116">
        <v>0.84030000000000005</v>
      </c>
      <c r="U14" s="116">
        <v>0.72899999999999998</v>
      </c>
      <c r="V14" s="116">
        <v>0.92069999999999996</v>
      </c>
      <c r="W14" s="116">
        <v>1.0047999999999999</v>
      </c>
      <c r="X14" s="146">
        <v>0.81299999999999994</v>
      </c>
      <c r="Y14" s="146">
        <v>0.6754</v>
      </c>
      <c r="Z14" s="146">
        <v>0.89239999999999997</v>
      </c>
      <c r="AA14" s="146">
        <v>1.0065</v>
      </c>
      <c r="AB14" s="98">
        <f t="shared" si="3"/>
        <v>0.84809999999999997</v>
      </c>
      <c r="AC14" s="99">
        <f t="shared" si="4"/>
        <v>0.81299999999999994</v>
      </c>
      <c r="AD14" s="99">
        <f t="shared" si="5"/>
        <v>0.84030000000000005</v>
      </c>
      <c r="AE14" s="100">
        <f t="shared" si="6"/>
        <v>0.80552281570569517</v>
      </c>
      <c r="AF14" s="101">
        <f t="shared" si="7"/>
        <v>0.71899999999999997</v>
      </c>
      <c r="AG14" s="102">
        <f t="shared" si="8"/>
        <v>0.6754</v>
      </c>
      <c r="AH14" s="102">
        <f t="shared" si="9"/>
        <v>0.72899999999999998</v>
      </c>
      <c r="AI14" s="100">
        <f t="shared" si="10"/>
        <v>0.68479360222531283</v>
      </c>
      <c r="AJ14" s="101">
        <f t="shared" si="11"/>
        <v>0.9284</v>
      </c>
      <c r="AK14" s="102">
        <f t="shared" si="12"/>
        <v>0.89239999999999997</v>
      </c>
      <c r="AL14" s="102">
        <f t="shared" si="13"/>
        <v>0.92069999999999996</v>
      </c>
      <c r="AM14" s="100">
        <f t="shared" si="14"/>
        <v>0.88499857819905203</v>
      </c>
      <c r="AN14" s="101">
        <f t="shared" si="15"/>
        <v>1.0370999999999999</v>
      </c>
      <c r="AO14" s="102">
        <f t="shared" si="16"/>
        <v>1.0065</v>
      </c>
      <c r="AP14" s="102">
        <f t="shared" si="17"/>
        <v>1.0047999999999999</v>
      </c>
      <c r="AQ14" s="100">
        <f t="shared" si="18"/>
        <v>0.97515302285218397</v>
      </c>
      <c r="AR14" s="86" t="s">
        <v>1</v>
      </c>
      <c r="AS14" s="86" t="s">
        <v>1</v>
      </c>
    </row>
    <row r="15" spans="1:45" s="79" customFormat="1" ht="12.75" customHeight="1" x14ac:dyDescent="0.2">
      <c r="A15" s="80">
        <v>10</v>
      </c>
      <c r="B15" s="147" t="s">
        <v>84</v>
      </c>
      <c r="C15" s="148" t="s">
        <v>55</v>
      </c>
      <c r="D15" s="149" t="s">
        <v>56</v>
      </c>
      <c r="E15" s="150">
        <v>9775</v>
      </c>
      <c r="F15" s="147" t="s">
        <v>85</v>
      </c>
      <c r="G15" s="151" t="s">
        <v>86</v>
      </c>
      <c r="H15" s="152" t="s">
        <v>1</v>
      </c>
      <c r="I15" s="153" t="s">
        <v>1</v>
      </c>
      <c r="J15" s="154" t="str">
        <f t="shared" si="0"/>
        <v>18:00</v>
      </c>
      <c r="K15" s="155">
        <v>0.79861111111111116</v>
      </c>
      <c r="L15" s="156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1.0102</v>
      </c>
      <c r="M15" s="157">
        <f t="shared" si="1"/>
        <v>4.9106944444444495E-2</v>
      </c>
      <c r="N15" s="158">
        <f t="shared" si="2"/>
        <v>0.55555555555555558</v>
      </c>
      <c r="O15" s="159">
        <v>90144183</v>
      </c>
      <c r="P15" s="160">
        <v>0.9294</v>
      </c>
      <c r="Q15" s="161">
        <v>0.77580000000000005</v>
      </c>
      <c r="R15" s="161">
        <v>1.0203</v>
      </c>
      <c r="S15" s="161">
        <v>1.1472</v>
      </c>
      <c r="T15" s="162">
        <v>0.91969999999999996</v>
      </c>
      <c r="U15" s="162">
        <v>0.78639999999999999</v>
      </c>
      <c r="V15" s="162">
        <v>1.0102</v>
      </c>
      <c r="W15" s="162">
        <v>1.1107</v>
      </c>
      <c r="X15" s="163">
        <v>0.89649999999999996</v>
      </c>
      <c r="Y15" s="163">
        <v>0.73760000000000003</v>
      </c>
      <c r="Z15" s="163">
        <v>0.98799999999999999</v>
      </c>
      <c r="AA15" s="163">
        <v>1.1228</v>
      </c>
      <c r="AB15" s="164">
        <f t="shared" si="3"/>
        <v>0.9294</v>
      </c>
      <c r="AC15" s="165">
        <f t="shared" si="4"/>
        <v>0.89649999999999996</v>
      </c>
      <c r="AD15" s="165">
        <f t="shared" si="5"/>
        <v>0.91969999999999996</v>
      </c>
      <c r="AE15" s="166">
        <f t="shared" si="6"/>
        <v>0.88714337206800076</v>
      </c>
      <c r="AF15" s="167">
        <f t="shared" si="7"/>
        <v>0.77580000000000005</v>
      </c>
      <c r="AG15" s="168">
        <f t="shared" si="8"/>
        <v>0.73760000000000003</v>
      </c>
      <c r="AH15" s="168">
        <f t="shared" si="9"/>
        <v>0.78639999999999999</v>
      </c>
      <c r="AI15" s="166">
        <f t="shared" si="10"/>
        <v>0.74767806135601966</v>
      </c>
      <c r="AJ15" s="167">
        <f t="shared" si="11"/>
        <v>1.0203</v>
      </c>
      <c r="AK15" s="168">
        <f t="shared" si="12"/>
        <v>0.98799999999999999</v>
      </c>
      <c r="AL15" s="168">
        <f t="shared" si="13"/>
        <v>1.0102</v>
      </c>
      <c r="AM15" s="166">
        <f t="shared" si="14"/>
        <v>0.97821973929236505</v>
      </c>
      <c r="AN15" s="167">
        <f t="shared" si="15"/>
        <v>1.1472</v>
      </c>
      <c r="AO15" s="168">
        <f t="shared" si="16"/>
        <v>1.1228</v>
      </c>
      <c r="AP15" s="168">
        <f t="shared" si="17"/>
        <v>1.1107</v>
      </c>
      <c r="AQ15" s="166">
        <f t="shared" si="18"/>
        <v>1.0870763249651325</v>
      </c>
      <c r="AR15" s="152" t="s">
        <v>1</v>
      </c>
      <c r="AS15" s="152" t="s">
        <v>1</v>
      </c>
    </row>
    <row r="16" spans="1:45" ht="12.75" customHeight="1" x14ac:dyDescent="0.2">
      <c r="A16" s="80">
        <v>11</v>
      </c>
      <c r="B16" s="169" t="s">
        <v>87</v>
      </c>
      <c r="C16" s="170" t="s">
        <v>60</v>
      </c>
      <c r="D16" s="171" t="s">
        <v>56</v>
      </c>
      <c r="E16" s="172">
        <v>10324</v>
      </c>
      <c r="F16" s="173" t="s">
        <v>88</v>
      </c>
      <c r="G16" s="174" t="s">
        <v>89</v>
      </c>
      <c r="H16" s="175" t="s">
        <v>2</v>
      </c>
      <c r="I16" s="176" t="s">
        <v>2</v>
      </c>
      <c r="J16" s="88" t="str">
        <f>IF(P16&lt;0.98,"18:00","18:10")</f>
        <v>18:00</v>
      </c>
      <c r="K16" s="89">
        <v>0.79991898148148144</v>
      </c>
      <c r="L16" s="177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0.98460000000000003</v>
      </c>
      <c r="M16" s="91">
        <f t="shared" si="1"/>
        <v>4.9150229166666629E-2</v>
      </c>
      <c r="N16" s="111">
        <f t="shared" si="2"/>
        <v>0.61111111111111116</v>
      </c>
      <c r="O16" s="178">
        <v>99515260</v>
      </c>
      <c r="P16" s="94">
        <v>0.92689999999999995</v>
      </c>
      <c r="Q16" s="95">
        <v>0.77159999999999995</v>
      </c>
      <c r="R16" s="95">
        <v>1.0174000000000001</v>
      </c>
      <c r="S16" s="95">
        <v>1.1460999999999999</v>
      </c>
      <c r="T16" s="96">
        <v>0.91759999999999997</v>
      </c>
      <c r="U16" s="96">
        <v>0.78190000000000004</v>
      </c>
      <c r="V16" s="96">
        <v>1.0081</v>
      </c>
      <c r="W16" s="96">
        <v>1.1102000000000001</v>
      </c>
      <c r="X16" s="97">
        <v>0.89349999999999996</v>
      </c>
      <c r="Y16" s="97">
        <v>0.7329</v>
      </c>
      <c r="Z16" s="97">
        <v>0.98460000000000003</v>
      </c>
      <c r="AA16" s="97">
        <v>1.1214</v>
      </c>
      <c r="AB16" s="164">
        <f t="shared" si="3"/>
        <v>0.92689999999999995</v>
      </c>
      <c r="AC16" s="165">
        <f t="shared" si="4"/>
        <v>0.89349999999999996</v>
      </c>
      <c r="AD16" s="165">
        <f t="shared" si="5"/>
        <v>0.91759999999999997</v>
      </c>
      <c r="AE16" s="166">
        <f t="shared" si="6"/>
        <v>0.88453511705685617</v>
      </c>
      <c r="AF16" s="167">
        <f t="shared" si="7"/>
        <v>0.77159999999999995</v>
      </c>
      <c r="AG16" s="168">
        <f t="shared" si="8"/>
        <v>0.7329</v>
      </c>
      <c r="AH16" s="168">
        <f t="shared" si="9"/>
        <v>0.78190000000000004</v>
      </c>
      <c r="AI16" s="166">
        <f t="shared" si="10"/>
        <v>0.74268339813374817</v>
      </c>
      <c r="AJ16" s="167">
        <f t="shared" si="11"/>
        <v>1.0174000000000001</v>
      </c>
      <c r="AK16" s="168">
        <f t="shared" si="12"/>
        <v>0.98460000000000003</v>
      </c>
      <c r="AL16" s="168">
        <f t="shared" si="13"/>
        <v>1.0081</v>
      </c>
      <c r="AM16" s="166">
        <f t="shared" si="14"/>
        <v>0.97559982307843518</v>
      </c>
      <c r="AN16" s="167">
        <f t="shared" si="15"/>
        <v>1.1460999999999999</v>
      </c>
      <c r="AO16" s="168">
        <f t="shared" si="16"/>
        <v>1.1214</v>
      </c>
      <c r="AP16" s="168">
        <f t="shared" si="17"/>
        <v>1.1102000000000001</v>
      </c>
      <c r="AQ16" s="166">
        <f t="shared" si="18"/>
        <v>1.0862736933949919</v>
      </c>
      <c r="AR16" s="175" t="s">
        <v>1</v>
      </c>
      <c r="AS16" s="175" t="s">
        <v>2</v>
      </c>
    </row>
    <row r="17" spans="1:46" ht="12.75" customHeight="1" x14ac:dyDescent="0.2">
      <c r="A17" s="80">
        <v>12</v>
      </c>
      <c r="B17" s="179" t="s">
        <v>90</v>
      </c>
      <c r="C17" s="180" t="s">
        <v>60</v>
      </c>
      <c r="D17" s="181" t="s">
        <v>56</v>
      </c>
      <c r="E17" s="182">
        <v>13911</v>
      </c>
      <c r="F17" s="179" t="s">
        <v>91</v>
      </c>
      <c r="G17" s="174" t="s">
        <v>92</v>
      </c>
      <c r="H17" s="183" t="s">
        <v>2</v>
      </c>
      <c r="I17" s="184" t="s">
        <v>2</v>
      </c>
      <c r="J17" s="88" t="str">
        <f t="shared" ref="J17:J23" si="19">IF(P17&lt;0.97,"18:00","18:10")</f>
        <v>18:10</v>
      </c>
      <c r="K17" s="89">
        <v>0.80464120370370373</v>
      </c>
      <c r="L17" s="177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1.0567</v>
      </c>
      <c r="M17" s="91">
        <f t="shared" si="1"/>
        <v>5.0401165509259195E-2</v>
      </c>
      <c r="N17" s="111">
        <f t="shared" si="2"/>
        <v>0.66666666666666663</v>
      </c>
      <c r="O17" s="185">
        <v>97531861</v>
      </c>
      <c r="P17" s="142">
        <v>1.0359</v>
      </c>
      <c r="Q17" s="186">
        <v>0.90639999999999998</v>
      </c>
      <c r="R17" s="186">
        <v>1.133</v>
      </c>
      <c r="S17" s="186">
        <v>1.2588999999999999</v>
      </c>
      <c r="T17" s="187">
        <v>1.0166999999999999</v>
      </c>
      <c r="U17" s="187">
        <v>0.90939999999999999</v>
      </c>
      <c r="V17" s="187">
        <v>1.1133</v>
      </c>
      <c r="W17" s="187">
        <v>1.2204999999999999</v>
      </c>
      <c r="X17" s="132">
        <v>0.95760000000000001</v>
      </c>
      <c r="Y17" s="132">
        <v>0.79369999999999996</v>
      </c>
      <c r="Z17" s="132">
        <v>1.0567</v>
      </c>
      <c r="AA17" s="132">
        <v>1.2055</v>
      </c>
      <c r="AB17" s="98">
        <f t="shared" si="3"/>
        <v>1.0359</v>
      </c>
      <c r="AC17" s="99">
        <f t="shared" si="4"/>
        <v>0.95760000000000001</v>
      </c>
      <c r="AD17" s="99">
        <f t="shared" si="5"/>
        <v>1.0166999999999999</v>
      </c>
      <c r="AE17" s="100">
        <f t="shared" si="6"/>
        <v>0.93985125977410944</v>
      </c>
      <c r="AF17" s="101">
        <f t="shared" si="7"/>
        <v>0.90639999999999998</v>
      </c>
      <c r="AG17" s="102">
        <f t="shared" si="8"/>
        <v>0.79369999999999996</v>
      </c>
      <c r="AH17" s="102">
        <f t="shared" si="9"/>
        <v>0.90939999999999999</v>
      </c>
      <c r="AI17" s="100">
        <f t="shared" si="10"/>
        <v>0.79632698587819939</v>
      </c>
      <c r="AJ17" s="101">
        <f t="shared" si="11"/>
        <v>1.133</v>
      </c>
      <c r="AK17" s="102">
        <f t="shared" si="12"/>
        <v>1.0567</v>
      </c>
      <c r="AL17" s="102">
        <f t="shared" si="13"/>
        <v>1.1133</v>
      </c>
      <c r="AM17" s="100">
        <f t="shared" si="14"/>
        <v>1.0383266637246249</v>
      </c>
      <c r="AN17" s="101">
        <f t="shared" si="15"/>
        <v>1.2588999999999999</v>
      </c>
      <c r="AO17" s="102">
        <f t="shared" si="16"/>
        <v>1.2055</v>
      </c>
      <c r="AP17" s="102">
        <f t="shared" si="17"/>
        <v>1.2204999999999999</v>
      </c>
      <c r="AQ17" s="100">
        <f t="shared" si="18"/>
        <v>1.1687288505838431</v>
      </c>
      <c r="AR17" s="183" t="s">
        <v>2</v>
      </c>
      <c r="AS17" s="183" t="s">
        <v>1</v>
      </c>
    </row>
    <row r="18" spans="1:46" s="118" customFormat="1" ht="13.7" customHeight="1" x14ac:dyDescent="0.2">
      <c r="A18" s="80">
        <v>13</v>
      </c>
      <c r="B18" s="104" t="s">
        <v>93</v>
      </c>
      <c r="C18" s="105" t="s">
        <v>55</v>
      </c>
      <c r="D18" s="106" t="s">
        <v>56</v>
      </c>
      <c r="E18" s="188">
        <v>11541</v>
      </c>
      <c r="F18" s="104" t="s">
        <v>94</v>
      </c>
      <c r="G18" s="119" t="s">
        <v>95</v>
      </c>
      <c r="H18" s="86" t="s">
        <v>1</v>
      </c>
      <c r="I18" s="189" t="s">
        <v>1</v>
      </c>
      <c r="J18" s="88" t="str">
        <f t="shared" si="19"/>
        <v>18:10</v>
      </c>
      <c r="K18" s="110">
        <v>0.80326388888888889</v>
      </c>
      <c r="L18" s="90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1.0960000000000001</v>
      </c>
      <c r="M18" s="91">
        <f t="shared" si="1"/>
        <v>5.0766111111111019E-2</v>
      </c>
      <c r="N18" s="92">
        <f t="shared" si="2"/>
        <v>0.72222222222222221</v>
      </c>
      <c r="O18" s="112">
        <v>92418968</v>
      </c>
      <c r="P18" s="142">
        <v>1.0181</v>
      </c>
      <c r="Q18" s="143">
        <v>0.88729999999999998</v>
      </c>
      <c r="R18" s="143">
        <v>1.1158999999999999</v>
      </c>
      <c r="S18" s="143">
        <v>1.2295</v>
      </c>
      <c r="T18" s="144">
        <v>1.0017</v>
      </c>
      <c r="U18" s="144">
        <v>0.89329999999999998</v>
      </c>
      <c r="V18" s="144">
        <v>1.0960000000000001</v>
      </c>
      <c r="W18" s="144">
        <v>1.1923999999999999</v>
      </c>
      <c r="X18" s="190">
        <v>0.96389999999999998</v>
      </c>
      <c r="Y18" s="190">
        <v>0.81420000000000003</v>
      </c>
      <c r="Z18" s="190">
        <v>1.0623</v>
      </c>
      <c r="AA18" s="190">
        <v>1.1974</v>
      </c>
      <c r="AB18" s="98">
        <f t="shared" si="3"/>
        <v>1.0181</v>
      </c>
      <c r="AC18" s="99">
        <f t="shared" si="4"/>
        <v>0.96389999999999998</v>
      </c>
      <c r="AD18" s="99">
        <f t="shared" si="5"/>
        <v>1.0017</v>
      </c>
      <c r="AE18" s="100">
        <f t="shared" si="6"/>
        <v>0.94837307730085452</v>
      </c>
      <c r="AF18" s="101">
        <f t="shared" si="7"/>
        <v>0.88729999999999998</v>
      </c>
      <c r="AG18" s="102">
        <f t="shared" si="8"/>
        <v>0.81420000000000003</v>
      </c>
      <c r="AH18" s="102">
        <f t="shared" si="9"/>
        <v>0.89329999999999998</v>
      </c>
      <c r="AI18" s="100">
        <f t="shared" si="10"/>
        <v>0.81970569142341942</v>
      </c>
      <c r="AJ18" s="101">
        <f t="shared" si="11"/>
        <v>1.1158999999999999</v>
      </c>
      <c r="AK18" s="102">
        <f t="shared" si="12"/>
        <v>1.0623</v>
      </c>
      <c r="AL18" s="102">
        <f t="shared" si="13"/>
        <v>1.0960000000000001</v>
      </c>
      <c r="AM18" s="100">
        <f t="shared" si="14"/>
        <v>1.0433558562595218</v>
      </c>
      <c r="AN18" s="101">
        <f t="shared" si="15"/>
        <v>1.2295</v>
      </c>
      <c r="AO18" s="102">
        <f t="shared" si="16"/>
        <v>1.1974</v>
      </c>
      <c r="AP18" s="102">
        <f t="shared" si="17"/>
        <v>1.1923999999999999</v>
      </c>
      <c r="AQ18" s="100">
        <f t="shared" si="18"/>
        <v>1.1612686132574215</v>
      </c>
      <c r="AR18" s="86" t="s">
        <v>1</v>
      </c>
      <c r="AS18" s="191" t="s">
        <v>1</v>
      </c>
    </row>
    <row r="19" spans="1:46" s="118" customFormat="1" ht="13.7" customHeight="1" x14ac:dyDescent="0.2">
      <c r="A19" s="80">
        <v>14</v>
      </c>
      <c r="B19" s="104" t="s">
        <v>96</v>
      </c>
      <c r="C19" s="105" t="s">
        <v>55</v>
      </c>
      <c r="D19" s="106" t="s">
        <v>56</v>
      </c>
      <c r="E19" s="107">
        <v>15953</v>
      </c>
      <c r="F19" s="125" t="s">
        <v>97</v>
      </c>
      <c r="G19" s="105" t="s">
        <v>98</v>
      </c>
      <c r="H19" s="86" t="s">
        <v>1</v>
      </c>
      <c r="I19" s="120" t="s">
        <v>2</v>
      </c>
      <c r="J19" s="88" t="str">
        <f t="shared" si="19"/>
        <v>18:00</v>
      </c>
      <c r="K19" s="89">
        <v>0.80571759259259268</v>
      </c>
      <c r="L19" s="90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0.95879999999999999</v>
      </c>
      <c r="M19" s="91">
        <f t="shared" si="1"/>
        <v>5.342202777777786E-2</v>
      </c>
      <c r="N19" s="92">
        <f t="shared" si="2"/>
        <v>0.77777777777777779</v>
      </c>
      <c r="O19" s="112">
        <v>93087082</v>
      </c>
      <c r="P19" s="94">
        <v>0.88370000000000004</v>
      </c>
      <c r="Q19" s="95">
        <v>0.72299999999999998</v>
      </c>
      <c r="R19" s="95">
        <v>0.9758</v>
      </c>
      <c r="S19" s="95">
        <v>1.1155999999999999</v>
      </c>
      <c r="T19" s="96">
        <v>0.86919999999999997</v>
      </c>
      <c r="U19" s="96">
        <v>0.72689999999999999</v>
      </c>
      <c r="V19" s="96">
        <v>0.95879999999999999</v>
      </c>
      <c r="W19" s="96">
        <v>1.0753999999999999</v>
      </c>
      <c r="X19" s="123">
        <v>0.88370000000000004</v>
      </c>
      <c r="Y19" s="123">
        <v>0.72299999999999998</v>
      </c>
      <c r="Z19" s="123">
        <v>0.9758</v>
      </c>
      <c r="AA19" s="123">
        <v>1.1155999999999999</v>
      </c>
      <c r="AB19" s="98">
        <f t="shared" si="3"/>
        <v>0.88370000000000004</v>
      </c>
      <c r="AC19" s="99">
        <f t="shared" si="4"/>
        <v>0.88370000000000004</v>
      </c>
      <c r="AD19" s="99">
        <f t="shared" si="5"/>
        <v>0.86919999999999997</v>
      </c>
      <c r="AE19" s="100">
        <f t="shared" si="6"/>
        <v>0.86919999999999997</v>
      </c>
      <c r="AF19" s="101">
        <f t="shared" si="7"/>
        <v>0.72299999999999998</v>
      </c>
      <c r="AG19" s="102">
        <f t="shared" si="8"/>
        <v>0.72299999999999998</v>
      </c>
      <c r="AH19" s="102">
        <f t="shared" si="9"/>
        <v>0.72689999999999999</v>
      </c>
      <c r="AI19" s="100">
        <f t="shared" si="10"/>
        <v>0.72689999999999999</v>
      </c>
      <c r="AJ19" s="101">
        <f t="shared" si="11"/>
        <v>0.9758</v>
      </c>
      <c r="AK19" s="102">
        <f t="shared" si="12"/>
        <v>0.9758</v>
      </c>
      <c r="AL19" s="102">
        <f t="shared" si="13"/>
        <v>0.95879999999999999</v>
      </c>
      <c r="AM19" s="100">
        <f t="shared" si="14"/>
        <v>0.95879999999999999</v>
      </c>
      <c r="AN19" s="101">
        <f t="shared" si="15"/>
        <v>1.1155999999999999</v>
      </c>
      <c r="AO19" s="102">
        <f t="shared" si="16"/>
        <v>1.1155999999999999</v>
      </c>
      <c r="AP19" s="102">
        <f t="shared" si="17"/>
        <v>1.0753999999999999</v>
      </c>
      <c r="AQ19" s="100">
        <f t="shared" si="18"/>
        <v>1.0753999999999999</v>
      </c>
      <c r="AR19" s="80" t="s">
        <v>1</v>
      </c>
      <c r="AS19" s="80" t="s">
        <v>2</v>
      </c>
    </row>
    <row r="20" spans="1:46" s="118" customFormat="1" ht="13.7" customHeight="1" x14ac:dyDescent="0.2">
      <c r="A20" s="80">
        <v>15</v>
      </c>
      <c r="B20" s="125" t="s">
        <v>99</v>
      </c>
      <c r="C20" s="126" t="s">
        <v>55</v>
      </c>
      <c r="D20" s="138" t="s">
        <v>56</v>
      </c>
      <c r="E20" s="139">
        <v>3567</v>
      </c>
      <c r="F20" s="140" t="s">
        <v>100</v>
      </c>
      <c r="G20" s="108" t="s">
        <v>101</v>
      </c>
      <c r="H20" s="80" t="s">
        <v>1</v>
      </c>
      <c r="I20" s="127" t="s">
        <v>2</v>
      </c>
      <c r="J20" s="88" t="str">
        <f t="shared" si="19"/>
        <v>18:00</v>
      </c>
      <c r="K20" s="89">
        <v>0.80692129629629628</v>
      </c>
      <c r="L20" s="90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0.98302966883558318</v>
      </c>
      <c r="M20" s="91">
        <f t="shared" si="1"/>
        <v>5.5955323047840233E-2</v>
      </c>
      <c r="N20" s="111">
        <f t="shared" si="2"/>
        <v>0.83333333333333337</v>
      </c>
      <c r="O20" s="141">
        <v>22443649</v>
      </c>
      <c r="P20" s="192">
        <v>0.93910000000000005</v>
      </c>
      <c r="Q20" s="143">
        <v>0.80430000000000001</v>
      </c>
      <c r="R20" s="143">
        <v>1.0297000000000001</v>
      </c>
      <c r="S20" s="143">
        <v>1.1416999999999999</v>
      </c>
      <c r="T20" s="144">
        <v>0.9214</v>
      </c>
      <c r="U20" s="193">
        <v>0.80700000000000005</v>
      </c>
      <c r="V20" s="193">
        <v>1.0095000000000001</v>
      </c>
      <c r="W20" s="193">
        <v>1.1004</v>
      </c>
      <c r="X20" s="190">
        <v>0.91210000000000002</v>
      </c>
      <c r="Y20" s="190">
        <v>0.77090000000000003</v>
      </c>
      <c r="Z20" s="190">
        <v>1.0026999999999999</v>
      </c>
      <c r="AA20" s="190">
        <v>1.1223000000000001</v>
      </c>
      <c r="AB20" s="98">
        <f t="shared" si="3"/>
        <v>0.93910000000000005</v>
      </c>
      <c r="AC20" s="99">
        <f t="shared" si="4"/>
        <v>0.91210000000000002</v>
      </c>
      <c r="AD20" s="99">
        <f t="shared" si="5"/>
        <v>0.9214</v>
      </c>
      <c r="AE20" s="100">
        <f t="shared" si="6"/>
        <v>0.89490889149185393</v>
      </c>
      <c r="AF20" s="101">
        <f t="shared" si="7"/>
        <v>0.80430000000000001</v>
      </c>
      <c r="AG20" s="102">
        <f t="shared" si="8"/>
        <v>0.77090000000000003</v>
      </c>
      <c r="AH20" s="102">
        <f t="shared" si="9"/>
        <v>0.80700000000000005</v>
      </c>
      <c r="AI20" s="100">
        <f t="shared" si="10"/>
        <v>0.77348787765759053</v>
      </c>
      <c r="AJ20" s="101">
        <f t="shared" si="11"/>
        <v>1.0297000000000001</v>
      </c>
      <c r="AK20" s="102">
        <f t="shared" si="12"/>
        <v>1.0026999999999999</v>
      </c>
      <c r="AL20" s="102">
        <f t="shared" si="13"/>
        <v>1.0095000000000001</v>
      </c>
      <c r="AM20" s="100">
        <f t="shared" si="14"/>
        <v>0.98302966883558318</v>
      </c>
      <c r="AN20" s="101">
        <f t="shared" si="15"/>
        <v>1.1416999999999999</v>
      </c>
      <c r="AO20" s="102">
        <f t="shared" si="16"/>
        <v>1.1223000000000001</v>
      </c>
      <c r="AP20" s="102">
        <f t="shared" si="17"/>
        <v>1.1004</v>
      </c>
      <c r="AQ20" s="100">
        <f t="shared" si="18"/>
        <v>1.0817017780502762</v>
      </c>
      <c r="AR20" s="80" t="s">
        <v>1</v>
      </c>
      <c r="AS20" s="80" t="s">
        <v>2</v>
      </c>
    </row>
    <row r="21" spans="1:46" s="118" customFormat="1" ht="12.75" customHeight="1" x14ac:dyDescent="0.2">
      <c r="A21" s="80">
        <v>16</v>
      </c>
      <c r="B21" s="104" t="s">
        <v>102</v>
      </c>
      <c r="C21" s="105" t="s">
        <v>60</v>
      </c>
      <c r="D21" s="106" t="s">
        <v>56</v>
      </c>
      <c r="E21" s="107">
        <v>13724</v>
      </c>
      <c r="F21" s="125" t="s">
        <v>103</v>
      </c>
      <c r="G21" s="194" t="s">
        <v>104</v>
      </c>
      <c r="H21" s="80" t="s">
        <v>1</v>
      </c>
      <c r="I21" s="127" t="s">
        <v>1</v>
      </c>
      <c r="J21" s="88" t="str">
        <f t="shared" si="19"/>
        <v>18:00</v>
      </c>
      <c r="K21" s="89">
        <v>0.80940972222222218</v>
      </c>
      <c r="L21" s="90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1.0049999999999999</v>
      </c>
      <c r="M21" s="91">
        <f t="shared" si="1"/>
        <v>5.9706770833333291E-2</v>
      </c>
      <c r="N21" s="111">
        <f t="shared" si="2"/>
        <v>0.88888888888888884</v>
      </c>
      <c r="O21" s="112">
        <v>91374436</v>
      </c>
      <c r="P21" s="94">
        <v>0.91720000000000002</v>
      </c>
      <c r="Q21" s="95">
        <v>0.78190000000000004</v>
      </c>
      <c r="R21" s="95">
        <v>1.0066999999999999</v>
      </c>
      <c r="S21" s="95">
        <v>1.1355999999999999</v>
      </c>
      <c r="T21" s="96">
        <v>0.91669999999999996</v>
      </c>
      <c r="U21" s="96">
        <v>0.79790000000000005</v>
      </c>
      <c r="V21" s="96">
        <v>1.0049999999999999</v>
      </c>
      <c r="W21" s="96">
        <v>1.1079000000000001</v>
      </c>
      <c r="X21" s="123">
        <v>0.87380000000000002</v>
      </c>
      <c r="Y21" s="123">
        <v>0.71889999999999998</v>
      </c>
      <c r="Z21" s="123">
        <v>0.96309999999999996</v>
      </c>
      <c r="AA21" s="123">
        <v>1.1071</v>
      </c>
      <c r="AB21" s="98">
        <f t="shared" si="3"/>
        <v>0.91720000000000002</v>
      </c>
      <c r="AC21" s="99">
        <f t="shared" si="4"/>
        <v>0.87380000000000002</v>
      </c>
      <c r="AD21" s="99">
        <f t="shared" si="5"/>
        <v>0.91669999999999996</v>
      </c>
      <c r="AE21" s="100">
        <f t="shared" si="6"/>
        <v>0.87332365896205844</v>
      </c>
      <c r="AF21" s="101">
        <f t="shared" si="7"/>
        <v>0.78190000000000004</v>
      </c>
      <c r="AG21" s="102">
        <f t="shared" si="8"/>
        <v>0.71889999999999998</v>
      </c>
      <c r="AH21" s="102">
        <f t="shared" si="9"/>
        <v>0.79790000000000005</v>
      </c>
      <c r="AI21" s="100">
        <f t="shared" si="10"/>
        <v>0.73361083258728732</v>
      </c>
      <c r="AJ21" s="101">
        <f t="shared" si="11"/>
        <v>1.0066999999999999</v>
      </c>
      <c r="AK21" s="102">
        <f t="shared" si="12"/>
        <v>0.96309999999999996</v>
      </c>
      <c r="AL21" s="102">
        <f t="shared" si="13"/>
        <v>1.0049999999999999</v>
      </c>
      <c r="AM21" s="100">
        <f t="shared" si="14"/>
        <v>0.96147362670110248</v>
      </c>
      <c r="AN21" s="101">
        <f t="shared" si="15"/>
        <v>1.1355999999999999</v>
      </c>
      <c r="AO21" s="102">
        <f t="shared" si="16"/>
        <v>1.1071</v>
      </c>
      <c r="AP21" s="102">
        <f t="shared" si="17"/>
        <v>1.1079000000000001</v>
      </c>
      <c r="AQ21" s="100">
        <f t="shared" si="18"/>
        <v>1.0800951831630858</v>
      </c>
      <c r="AR21" s="80" t="s">
        <v>1</v>
      </c>
      <c r="AS21" s="80" t="s">
        <v>1</v>
      </c>
    </row>
    <row r="22" spans="1:46" s="118" customFormat="1" ht="12.75" customHeight="1" x14ac:dyDescent="0.2">
      <c r="A22" s="80">
        <v>17</v>
      </c>
      <c r="B22" s="195" t="s">
        <v>105</v>
      </c>
      <c r="C22" s="196" t="s">
        <v>55</v>
      </c>
      <c r="D22" s="197" t="s">
        <v>56</v>
      </c>
      <c r="E22" s="198">
        <v>914</v>
      </c>
      <c r="F22" s="195" t="s">
        <v>106</v>
      </c>
      <c r="G22" s="199" t="s">
        <v>107</v>
      </c>
      <c r="H22" s="200" t="s">
        <v>2</v>
      </c>
      <c r="I22" s="201" t="s">
        <v>2</v>
      </c>
      <c r="J22" s="154" t="str">
        <f t="shared" si="19"/>
        <v>18:00</v>
      </c>
      <c r="K22" s="155">
        <v>0.82121527777777781</v>
      </c>
      <c r="L22" s="202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0.89039999999999997</v>
      </c>
      <c r="M22" s="157">
        <f t="shared" si="1"/>
        <v>6.3410083333333353E-2</v>
      </c>
      <c r="N22" s="158">
        <f t="shared" si="2"/>
        <v>0.94444444444444442</v>
      </c>
      <c r="O22" s="203">
        <v>48608170</v>
      </c>
      <c r="P22" s="204">
        <v>0.83299999999999996</v>
      </c>
      <c r="Q22" s="205">
        <v>0.70069999999999999</v>
      </c>
      <c r="R22" s="205">
        <v>0.91379999999999995</v>
      </c>
      <c r="S22" s="205">
        <v>1.0219</v>
      </c>
      <c r="T22" s="206">
        <v>0.82699999999999996</v>
      </c>
      <c r="U22" s="206">
        <v>0.70689999999999997</v>
      </c>
      <c r="V22" s="206">
        <v>0.90769999999999995</v>
      </c>
      <c r="W22" s="206">
        <v>0.99560000000000004</v>
      </c>
      <c r="X22" s="207">
        <v>0.81069999999999998</v>
      </c>
      <c r="Y22" s="207">
        <v>0.67390000000000005</v>
      </c>
      <c r="Z22" s="207">
        <v>0.89039999999999997</v>
      </c>
      <c r="AA22" s="207">
        <v>1.0041</v>
      </c>
      <c r="AB22" s="164">
        <f t="shared" si="3"/>
        <v>0.83299999999999996</v>
      </c>
      <c r="AC22" s="165">
        <f t="shared" si="4"/>
        <v>0.81069999999999998</v>
      </c>
      <c r="AD22" s="165">
        <f t="shared" si="5"/>
        <v>0.82699999999999996</v>
      </c>
      <c r="AE22" s="166">
        <f t="shared" si="6"/>
        <v>0.80486062424969984</v>
      </c>
      <c r="AF22" s="167">
        <f t="shared" si="7"/>
        <v>0.70069999999999999</v>
      </c>
      <c r="AG22" s="168">
        <f t="shared" si="8"/>
        <v>0.67390000000000005</v>
      </c>
      <c r="AH22" s="168">
        <f t="shared" si="9"/>
        <v>0.70689999999999997</v>
      </c>
      <c r="AI22" s="166">
        <f t="shared" si="10"/>
        <v>0.67986286570572296</v>
      </c>
      <c r="AJ22" s="167">
        <f t="shared" si="11"/>
        <v>0.91379999999999995</v>
      </c>
      <c r="AK22" s="168">
        <f t="shared" si="12"/>
        <v>0.89039999999999997</v>
      </c>
      <c r="AL22" s="168">
        <f t="shared" si="13"/>
        <v>0.90769999999999995</v>
      </c>
      <c r="AM22" s="166">
        <f t="shared" si="14"/>
        <v>0.88445620485883125</v>
      </c>
      <c r="AN22" s="167">
        <f t="shared" si="15"/>
        <v>1.0219</v>
      </c>
      <c r="AO22" s="168">
        <f t="shared" si="16"/>
        <v>1.0041</v>
      </c>
      <c r="AP22" s="168">
        <f t="shared" si="17"/>
        <v>0.99560000000000004</v>
      </c>
      <c r="AQ22" s="166">
        <f t="shared" si="18"/>
        <v>0.97825810744691266</v>
      </c>
      <c r="AR22" s="200" t="s">
        <v>2</v>
      </c>
      <c r="AS22" s="200" t="s">
        <v>2</v>
      </c>
    </row>
    <row r="23" spans="1:46" s="118" customFormat="1" ht="12.6" customHeight="1" x14ac:dyDescent="0.2">
      <c r="A23" s="80">
        <v>18</v>
      </c>
      <c r="B23" s="104" t="s">
        <v>108</v>
      </c>
      <c r="C23" s="105" t="s">
        <v>55</v>
      </c>
      <c r="D23" s="106" t="s">
        <v>56</v>
      </c>
      <c r="E23" s="107">
        <v>70</v>
      </c>
      <c r="F23" s="104" t="s">
        <v>61</v>
      </c>
      <c r="G23" s="108" t="s">
        <v>109</v>
      </c>
      <c r="H23" s="86" t="s">
        <v>1</v>
      </c>
      <c r="I23" s="109" t="s">
        <v>2</v>
      </c>
      <c r="J23" s="88" t="str">
        <f t="shared" si="19"/>
        <v>18:00</v>
      </c>
      <c r="K23" s="110" t="s">
        <v>110</v>
      </c>
      <c r="L23" s="90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0.84466965792980886</v>
      </c>
      <c r="M23" s="91" t="e">
        <f t="shared" si="1"/>
        <v>#VALUE!</v>
      </c>
      <c r="N23" s="92">
        <f t="shared" si="2"/>
        <v>1.5</v>
      </c>
      <c r="O23" s="112">
        <v>95227075</v>
      </c>
      <c r="P23" s="113">
        <v>0.81989999999999996</v>
      </c>
      <c r="Q23" s="114">
        <v>0.68089999999999995</v>
      </c>
      <c r="R23" s="114">
        <v>0.90039999999999998</v>
      </c>
      <c r="S23" s="115">
        <v>1.0204</v>
      </c>
      <c r="T23" s="116">
        <v>0.8034</v>
      </c>
      <c r="U23" s="116">
        <v>0.68600000000000005</v>
      </c>
      <c r="V23" s="116">
        <v>0.88239999999999996</v>
      </c>
      <c r="W23" s="116">
        <v>0.97330000000000005</v>
      </c>
      <c r="X23" s="117">
        <v>0.78320000000000001</v>
      </c>
      <c r="Y23" s="117">
        <v>0.6361</v>
      </c>
      <c r="Z23" s="117">
        <v>0.8619</v>
      </c>
      <c r="AA23" s="117">
        <v>0.98839999999999995</v>
      </c>
      <c r="AB23" s="98">
        <f t="shared" si="3"/>
        <v>0.81989999999999996</v>
      </c>
      <c r="AC23" s="99">
        <f t="shared" si="4"/>
        <v>0.78320000000000001</v>
      </c>
      <c r="AD23" s="99">
        <f t="shared" si="5"/>
        <v>0.8034</v>
      </c>
      <c r="AE23" s="100">
        <f t="shared" si="6"/>
        <v>0.76743856567874136</v>
      </c>
      <c r="AF23" s="101">
        <f t="shared" si="7"/>
        <v>0.68089999999999995</v>
      </c>
      <c r="AG23" s="102">
        <f t="shared" si="8"/>
        <v>0.6361</v>
      </c>
      <c r="AH23" s="102">
        <f t="shared" si="9"/>
        <v>0.68600000000000005</v>
      </c>
      <c r="AI23" s="100">
        <f t="shared" si="10"/>
        <v>0.64086444411807919</v>
      </c>
      <c r="AJ23" s="101">
        <f t="shared" si="11"/>
        <v>0.90039999999999998</v>
      </c>
      <c r="AK23" s="102">
        <f t="shared" si="12"/>
        <v>0.8619</v>
      </c>
      <c r="AL23" s="102">
        <f t="shared" si="13"/>
        <v>0.88239999999999996</v>
      </c>
      <c r="AM23" s="100">
        <f t="shared" si="14"/>
        <v>0.84466965792980886</v>
      </c>
      <c r="AN23" s="101">
        <f t="shared" si="15"/>
        <v>1.0204</v>
      </c>
      <c r="AO23" s="102">
        <f t="shared" si="16"/>
        <v>0.98839999999999995</v>
      </c>
      <c r="AP23" s="102">
        <f t="shared" si="17"/>
        <v>0.97330000000000005</v>
      </c>
      <c r="AQ23" s="100">
        <f t="shared" si="18"/>
        <v>0.94277706781654258</v>
      </c>
      <c r="AR23" s="86" t="s">
        <v>1</v>
      </c>
      <c r="AS23" s="80" t="s">
        <v>2</v>
      </c>
    </row>
    <row r="24" spans="1:46" s="209" customFormat="1" ht="12.75" customHeight="1" x14ac:dyDescent="0.2">
      <c r="A24" s="10"/>
      <c r="B24" s="17"/>
      <c r="C24" s="10"/>
      <c r="D24" s="9"/>
      <c r="E24" s="10"/>
      <c r="F24" s="17"/>
      <c r="G24" s="17"/>
      <c r="H24" s="9"/>
      <c r="I24" s="9"/>
      <c r="J24" s="10"/>
      <c r="K24" s="208"/>
      <c r="L24" s="1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T24"/>
    </row>
    <row r="25" spans="1:46" s="209" customFormat="1" ht="12.75" customHeight="1" x14ac:dyDescent="0.2">
      <c r="A25" s="10"/>
      <c r="B25" s="17"/>
      <c r="C25" s="10"/>
      <c r="D25" s="9"/>
      <c r="E25" s="10"/>
      <c r="F25" s="17"/>
      <c r="G25" s="17"/>
      <c r="H25" s="9"/>
      <c r="I25" s="9"/>
      <c r="J25" s="10"/>
      <c r="K25" s="9"/>
      <c r="L25" s="1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T25"/>
    </row>
    <row r="26" spans="1:46" s="209" customFormat="1" ht="12.75" customHeight="1" x14ac:dyDescent="0.2">
      <c r="A26" s="10"/>
      <c r="B26" s="17"/>
      <c r="C26" s="10"/>
      <c r="D26" s="9"/>
      <c r="E26" s="10"/>
      <c r="F26" s="17" t="s">
        <v>111</v>
      </c>
      <c r="G26" s="17"/>
      <c r="H26" s="9"/>
      <c r="I26" s="9"/>
      <c r="J26" s="10"/>
      <c r="K26" s="9"/>
      <c r="L26" s="1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T26"/>
    </row>
    <row r="27" spans="1:46" s="209" customFormat="1" ht="12.75" customHeight="1" x14ac:dyDescent="0.2">
      <c r="A27" s="10"/>
      <c r="B27" s="17"/>
      <c r="C27" s="10"/>
      <c r="D27" s="9"/>
      <c r="E27" s="10"/>
      <c r="F27" s="17"/>
      <c r="G27" s="17"/>
      <c r="H27" s="9"/>
      <c r="I27" s="9"/>
      <c r="J27" s="10"/>
      <c r="K27" s="9"/>
      <c r="L27" s="1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T27"/>
    </row>
    <row r="28" spans="1:46" s="209" customFormat="1" ht="12.75" customHeight="1" x14ac:dyDescent="0.2">
      <c r="A28" s="10"/>
      <c r="B28" s="17"/>
      <c r="C28" s="10"/>
      <c r="D28" s="9"/>
      <c r="E28" s="10"/>
      <c r="F28" s="17"/>
      <c r="G28" s="17"/>
      <c r="H28" s="9"/>
      <c r="I28" s="9"/>
      <c r="J28" s="10"/>
      <c r="K28" s="9"/>
      <c r="L28" s="1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T28"/>
    </row>
    <row r="29" spans="1:46" s="209" customFormat="1" ht="12.75" customHeight="1" x14ac:dyDescent="0.2">
      <c r="A29" s="10"/>
      <c r="B29" s="17"/>
      <c r="C29" s="10"/>
      <c r="D29" s="9"/>
      <c r="E29" s="10"/>
      <c r="F29" s="17"/>
      <c r="G29" s="17"/>
      <c r="H29" s="9"/>
      <c r="I29" s="9"/>
      <c r="J29" s="10"/>
      <c r="K29" s="9"/>
      <c r="L29" s="1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T29"/>
    </row>
    <row r="30" spans="1:46" s="209" customFormat="1" ht="12.75" customHeight="1" x14ac:dyDescent="0.2">
      <c r="A30" s="10"/>
      <c r="B30" s="17"/>
      <c r="C30" s="10"/>
      <c r="D30" s="9"/>
      <c r="E30" s="10"/>
      <c r="F30" s="17"/>
      <c r="G30" s="17"/>
      <c r="H30" s="9"/>
      <c r="I30" s="9"/>
      <c r="J30" s="10"/>
      <c r="K30" s="9"/>
      <c r="L30" s="1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T30"/>
    </row>
    <row r="31" spans="1:46" s="209" customFormat="1" ht="12.75" customHeight="1" x14ac:dyDescent="0.2">
      <c r="A31" s="10"/>
      <c r="B31" s="17"/>
      <c r="C31" s="10"/>
      <c r="D31" s="9"/>
      <c r="E31" s="10"/>
      <c r="F31" s="17"/>
      <c r="G31" s="17"/>
      <c r="H31" s="9"/>
      <c r="I31" s="9"/>
      <c r="J31" s="10"/>
      <c r="K31" s="9"/>
      <c r="L31" s="1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T31"/>
    </row>
    <row r="32" spans="1:46" s="209" customFormat="1" ht="12.75" customHeight="1" x14ac:dyDescent="0.2">
      <c r="A32" s="10"/>
      <c r="B32" s="17"/>
      <c r="C32" s="10"/>
      <c r="D32" s="9"/>
      <c r="E32" s="10"/>
      <c r="F32" s="17"/>
      <c r="G32" s="17"/>
      <c r="H32" s="9"/>
      <c r="I32" s="9"/>
      <c r="J32" s="10"/>
      <c r="K32" s="9"/>
      <c r="L32" s="1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T32"/>
    </row>
    <row r="33" spans="1:46" s="209" customFormat="1" ht="12.75" customHeight="1" x14ac:dyDescent="0.2">
      <c r="A33" s="10"/>
      <c r="B33" s="17"/>
      <c r="C33" s="10"/>
      <c r="D33" s="9"/>
      <c r="E33" s="10"/>
      <c r="F33" s="17"/>
      <c r="G33" s="17"/>
      <c r="H33" s="9"/>
      <c r="I33" s="9"/>
      <c r="J33" s="10"/>
      <c r="K33" s="9"/>
      <c r="L33" s="1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T33"/>
    </row>
    <row r="34" spans="1:46" s="209" customFormat="1" ht="12.75" customHeight="1" x14ac:dyDescent="0.2">
      <c r="A34" s="10"/>
      <c r="B34" s="17"/>
      <c r="C34" s="10"/>
      <c r="D34" s="9"/>
      <c r="E34" s="10"/>
      <c r="F34" s="17"/>
      <c r="G34" s="17"/>
      <c r="H34" s="9"/>
      <c r="I34" s="9"/>
      <c r="J34" s="10"/>
      <c r="K34" s="9"/>
      <c r="L34" s="1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T34"/>
    </row>
    <row r="35" spans="1:46" s="209" customFormat="1" ht="12.75" customHeight="1" x14ac:dyDescent="0.2">
      <c r="A35" s="10"/>
      <c r="B35" s="17"/>
      <c r="C35" s="10"/>
      <c r="D35" s="9"/>
      <c r="E35" s="10"/>
      <c r="F35" s="17"/>
      <c r="G35" s="17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T35"/>
    </row>
    <row r="36" spans="1:46" s="209" customFormat="1" ht="12.75" customHeight="1" x14ac:dyDescent="0.2">
      <c r="A36" s="10"/>
      <c r="B36" s="17"/>
      <c r="C36" s="10"/>
      <c r="D36" s="9"/>
      <c r="E36" s="10"/>
      <c r="F36" s="17"/>
      <c r="G36" s="17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T36"/>
    </row>
    <row r="37" spans="1:46" s="209" customFormat="1" ht="12.75" customHeight="1" x14ac:dyDescent="0.2">
      <c r="A37" s="10"/>
      <c r="B37" s="17"/>
      <c r="C37" s="10"/>
      <c r="D37" s="9"/>
      <c r="E37" s="10"/>
      <c r="F37" s="17"/>
      <c r="G37" s="17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T37"/>
    </row>
    <row r="38" spans="1:46" s="209" customFormat="1" ht="12.75" customHeight="1" x14ac:dyDescent="0.2">
      <c r="A38" s="10"/>
      <c r="B38" s="17"/>
      <c r="C38" s="10"/>
      <c r="D38" s="9"/>
      <c r="E38" s="10"/>
      <c r="F38" s="17"/>
      <c r="G38" s="17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T38"/>
    </row>
    <row r="39" spans="1:46" s="209" customFormat="1" ht="12.75" customHeight="1" x14ac:dyDescent="0.2">
      <c r="A39" s="10"/>
      <c r="B39" s="17"/>
      <c r="C39" s="10"/>
      <c r="D39" s="9"/>
      <c r="E39" s="10"/>
      <c r="F39" s="17"/>
      <c r="G39" s="17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T39"/>
    </row>
    <row r="40" spans="1:46" s="209" customFormat="1" ht="12.75" customHeight="1" x14ac:dyDescent="0.2">
      <c r="A40" s="10"/>
      <c r="B40" s="17"/>
      <c r="C40" s="10"/>
      <c r="D40" s="9"/>
      <c r="E40" s="10"/>
      <c r="F40" s="17"/>
      <c r="G40" s="17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T40"/>
    </row>
    <row r="41" spans="1:46" s="209" customFormat="1" ht="12.75" customHeight="1" x14ac:dyDescent="0.2">
      <c r="A41" s="10"/>
      <c r="B41" s="17"/>
      <c r="C41" s="10"/>
      <c r="D41" s="9"/>
      <c r="E41" s="10"/>
      <c r="F41" s="17"/>
      <c r="G41" s="17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T41"/>
    </row>
    <row r="42" spans="1:46" s="209" customFormat="1" ht="12.75" customHeight="1" x14ac:dyDescent="0.2">
      <c r="A42" s="10"/>
      <c r="B42" s="17"/>
      <c r="C42" s="10"/>
      <c r="D42" s="9"/>
      <c r="E42" s="10"/>
      <c r="F42" s="17"/>
      <c r="G42" s="17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T42"/>
    </row>
    <row r="43" spans="1:46" s="209" customFormat="1" ht="12.75" customHeight="1" x14ac:dyDescent="0.2">
      <c r="A43" s="10"/>
      <c r="B43" s="17"/>
      <c r="C43" s="10"/>
      <c r="D43" s="9"/>
      <c r="E43" s="10"/>
      <c r="F43" s="17"/>
      <c r="G43" s="17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T43"/>
    </row>
    <row r="44" spans="1:46" s="209" customFormat="1" ht="12.75" customHeight="1" x14ac:dyDescent="0.2">
      <c r="A44" s="10"/>
      <c r="B44" s="17"/>
      <c r="C44" s="10"/>
      <c r="D44" s="9"/>
      <c r="E44" s="10"/>
      <c r="F44" s="17"/>
      <c r="G44" s="17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T44"/>
    </row>
    <row r="45" spans="1:46" s="209" customFormat="1" ht="12.75" customHeight="1" x14ac:dyDescent="0.2">
      <c r="A45" s="10"/>
      <c r="B45" s="17"/>
      <c r="C45" s="10"/>
      <c r="D45" s="9"/>
      <c r="E45" s="10"/>
      <c r="F45" s="17"/>
      <c r="G45" s="17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T45"/>
    </row>
    <row r="46" spans="1:46" s="209" customFormat="1" ht="12.75" customHeight="1" x14ac:dyDescent="0.2">
      <c r="A46" s="10"/>
      <c r="B46" s="17"/>
      <c r="C46" s="10"/>
      <c r="D46" s="9"/>
      <c r="E46" s="10"/>
      <c r="F46" s="17"/>
      <c r="G46" s="17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T46"/>
    </row>
    <row r="47" spans="1:46" s="209" customFormat="1" ht="12.75" customHeight="1" x14ac:dyDescent="0.2">
      <c r="A47" s="10"/>
      <c r="B47" s="17"/>
      <c r="C47" s="10"/>
      <c r="D47" s="9"/>
      <c r="E47" s="10"/>
      <c r="F47" s="17"/>
      <c r="G47" s="17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T47"/>
    </row>
    <row r="48" spans="1:46" s="209" customFormat="1" ht="12.75" customHeight="1" x14ac:dyDescent="0.2">
      <c r="A48" s="10"/>
      <c r="B48" s="17"/>
      <c r="C48" s="10"/>
      <c r="D48" s="9"/>
      <c r="E48" s="10"/>
      <c r="F48" s="17"/>
      <c r="G48" s="17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T48"/>
    </row>
    <row r="49" spans="1:46" s="209" customFormat="1" ht="12.75" customHeight="1" x14ac:dyDescent="0.2">
      <c r="A49" s="10"/>
      <c r="B49" s="17"/>
      <c r="C49" s="10"/>
      <c r="D49" s="9"/>
      <c r="E49" s="10"/>
      <c r="F49" s="17"/>
      <c r="G49" s="17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T49"/>
    </row>
    <row r="50" spans="1:46" s="209" customFormat="1" ht="12.75" customHeight="1" x14ac:dyDescent="0.2">
      <c r="A50" s="10"/>
      <c r="B50" s="17"/>
      <c r="C50" s="10"/>
      <c r="D50" s="9"/>
      <c r="E50" s="10"/>
      <c r="F50" s="17"/>
      <c r="G50" s="17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T50"/>
    </row>
    <row r="51" spans="1:46" s="209" customFormat="1" ht="12.75" customHeight="1" x14ac:dyDescent="0.2">
      <c r="A51" s="10"/>
      <c r="B51" s="17"/>
      <c r="C51" s="10"/>
      <c r="D51" s="9"/>
      <c r="E51" s="10"/>
      <c r="F51" s="17"/>
      <c r="G51" s="17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T51"/>
    </row>
    <row r="52" spans="1:46" s="209" customFormat="1" ht="12.75" customHeight="1" x14ac:dyDescent="0.2">
      <c r="A52" s="10"/>
      <c r="B52" s="17"/>
      <c r="C52" s="10"/>
      <c r="D52" s="9"/>
      <c r="E52" s="10"/>
      <c r="F52" s="17"/>
      <c r="G52" s="17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T52"/>
    </row>
    <row r="53" spans="1:46" s="209" customFormat="1" ht="12.75" customHeight="1" x14ac:dyDescent="0.2">
      <c r="A53" s="10"/>
      <c r="B53" s="17"/>
      <c r="C53" s="10"/>
      <c r="D53" s="9"/>
      <c r="E53" s="10"/>
      <c r="F53" s="17"/>
      <c r="G53" s="17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T53"/>
    </row>
    <row r="54" spans="1:46" s="209" customFormat="1" ht="12.75" customHeight="1" x14ac:dyDescent="0.2">
      <c r="A54" s="10"/>
      <c r="B54" s="17"/>
      <c r="C54" s="10"/>
      <c r="D54" s="9"/>
      <c r="E54" s="10"/>
      <c r="F54" s="17"/>
      <c r="G54" s="17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T54"/>
    </row>
    <row r="55" spans="1:46" s="209" customFormat="1" ht="12.75" customHeight="1" x14ac:dyDescent="0.2">
      <c r="A55" s="10"/>
      <c r="B55" s="17"/>
      <c r="C55" s="10"/>
      <c r="D55" s="9"/>
      <c r="E55" s="10"/>
      <c r="F55" s="17"/>
      <c r="G55" s="17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T55"/>
    </row>
    <row r="56" spans="1:46" s="209" customFormat="1" ht="12.75" customHeight="1" x14ac:dyDescent="0.2">
      <c r="A56" s="10"/>
      <c r="B56" s="17"/>
      <c r="C56" s="10"/>
      <c r="D56" s="9"/>
      <c r="E56" s="10"/>
      <c r="F56" s="17"/>
      <c r="G56" s="17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T56"/>
    </row>
    <row r="57" spans="1:46" s="209" customFormat="1" ht="12.75" customHeight="1" x14ac:dyDescent="0.2">
      <c r="A57" s="10"/>
      <c r="B57" s="17"/>
      <c r="C57" s="10"/>
      <c r="D57" s="9"/>
      <c r="E57" s="10"/>
      <c r="F57" s="17"/>
      <c r="G57" s="17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T57"/>
    </row>
    <row r="58" spans="1:46" s="209" customFormat="1" ht="12.75" customHeight="1" x14ac:dyDescent="0.2">
      <c r="A58" s="10"/>
      <c r="B58" s="17"/>
      <c r="C58" s="10"/>
      <c r="D58" s="9"/>
      <c r="E58" s="10"/>
      <c r="F58" s="17"/>
      <c r="G58" s="17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T58"/>
    </row>
    <row r="59" spans="1:46" s="209" customFormat="1" ht="12.75" customHeight="1" x14ac:dyDescent="0.2">
      <c r="A59" s="10"/>
      <c r="B59" s="17"/>
      <c r="C59" s="10"/>
      <c r="D59" s="9"/>
      <c r="E59" s="10"/>
      <c r="F59" s="17"/>
      <c r="G59" s="17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T59"/>
    </row>
    <row r="60" spans="1:46" s="209" customFormat="1" ht="12.75" customHeight="1" x14ac:dyDescent="0.2">
      <c r="A60" s="10"/>
      <c r="B60" s="17"/>
      <c r="C60" s="10"/>
      <c r="D60" s="9"/>
      <c r="E60" s="10"/>
      <c r="F60" s="17"/>
      <c r="G60" s="17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T60"/>
    </row>
    <row r="61" spans="1:46" s="209" customFormat="1" ht="12.75" customHeight="1" x14ac:dyDescent="0.2">
      <c r="A61" s="10"/>
      <c r="B61" s="17"/>
      <c r="C61" s="10"/>
      <c r="D61" s="9"/>
      <c r="E61" s="10"/>
      <c r="F61" s="17"/>
      <c r="G61" s="17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T61"/>
    </row>
    <row r="62" spans="1:46" s="209" customFormat="1" ht="12.75" customHeight="1" x14ac:dyDescent="0.2">
      <c r="A62" s="10"/>
      <c r="B62" s="17"/>
      <c r="C62" s="10"/>
      <c r="D62" s="9"/>
      <c r="E62" s="10"/>
      <c r="F62" s="17"/>
      <c r="G62" s="17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T62"/>
    </row>
    <row r="63" spans="1:46" s="209" customFormat="1" ht="12.75" customHeight="1" x14ac:dyDescent="0.2">
      <c r="A63" s="10"/>
      <c r="B63" s="17"/>
      <c r="C63" s="10"/>
      <c r="D63" s="10"/>
      <c r="E63" s="10"/>
      <c r="F63" s="17"/>
      <c r="G63" s="17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T63"/>
    </row>
    <row r="64" spans="1:46" s="209" customFormat="1" ht="12.75" x14ac:dyDescent="0.2">
      <c r="A64" s="10"/>
      <c r="B64" s="17"/>
      <c r="C64" s="10"/>
      <c r="D64" s="10"/>
      <c r="E64" s="10"/>
      <c r="F64" s="10"/>
      <c r="G64" s="10"/>
      <c r="H64" s="9"/>
      <c r="I64" s="9"/>
      <c r="J64" s="10"/>
      <c r="K64" s="10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T64"/>
    </row>
    <row r="65" spans="1:46" s="209" customFormat="1" ht="12.75" x14ac:dyDescent="0.2">
      <c r="A65" s="10"/>
      <c r="B65" s="17"/>
      <c r="C65" s="10"/>
      <c r="D65" s="10"/>
      <c r="E65" s="10"/>
      <c r="F65" s="10"/>
      <c r="G65" s="10"/>
      <c r="H65" s="9"/>
      <c r="I65" s="9"/>
      <c r="J65" s="10"/>
      <c r="K65" s="10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T65"/>
    </row>
    <row r="66" spans="1:46" s="209" customFormat="1" ht="12.75" x14ac:dyDescent="0.2">
      <c r="A66" s="10"/>
      <c r="B66" s="17"/>
      <c r="C66" s="10"/>
      <c r="D66" s="10"/>
      <c r="E66" s="10"/>
      <c r="F66" s="10"/>
      <c r="G66" s="10"/>
      <c r="H66" s="9"/>
      <c r="I66" s="9"/>
      <c r="J66" s="10"/>
      <c r="K66" s="10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T66"/>
    </row>
    <row r="67" spans="1:46" s="209" customFormat="1" ht="12.75" x14ac:dyDescent="0.2">
      <c r="A67" s="10"/>
      <c r="B67" s="17"/>
      <c r="C67" s="10"/>
      <c r="D67" s="10"/>
      <c r="E67" s="10"/>
      <c r="F67" s="10"/>
      <c r="G67" s="10"/>
      <c r="H67" s="9"/>
      <c r="I67" s="9"/>
      <c r="J67" s="10"/>
      <c r="K67" s="10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T67"/>
    </row>
    <row r="68" spans="1:46" s="209" customFormat="1" ht="12.75" x14ac:dyDescent="0.2">
      <c r="A68" s="10"/>
      <c r="B68" s="17"/>
      <c r="C68" s="10"/>
      <c r="D68" s="10"/>
      <c r="E68" s="10"/>
      <c r="F68" s="10"/>
      <c r="G68" s="10"/>
      <c r="H68" s="9"/>
      <c r="I68" s="9"/>
      <c r="J68" s="10"/>
      <c r="K68" s="10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T68"/>
    </row>
    <row r="69" spans="1:46" s="209" customFormat="1" ht="12.75" x14ac:dyDescent="0.2">
      <c r="A69" s="10"/>
      <c r="B69" s="17"/>
      <c r="C69" s="10"/>
      <c r="D69" s="10"/>
      <c r="E69" s="10"/>
      <c r="F69" s="10"/>
      <c r="G69" s="10"/>
      <c r="H69" s="9"/>
      <c r="I69" s="9"/>
      <c r="J69" s="10"/>
      <c r="K69" s="10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T69"/>
    </row>
    <row r="70" spans="1:46" s="209" customFormat="1" ht="12.75" x14ac:dyDescent="0.2">
      <c r="A70" s="10"/>
      <c r="B70" s="17"/>
      <c r="C70" s="10"/>
      <c r="D70" s="10"/>
      <c r="E70" s="10"/>
      <c r="F70" s="10"/>
      <c r="G70" s="10"/>
      <c r="H70" s="9"/>
      <c r="I70" s="9"/>
      <c r="J70" s="10"/>
      <c r="K70" s="10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T70"/>
    </row>
    <row r="71" spans="1:46" s="209" customFormat="1" ht="12.75" x14ac:dyDescent="0.2">
      <c r="A71" s="10"/>
      <c r="B71" s="17"/>
      <c r="C71" s="10"/>
      <c r="D71" s="10"/>
      <c r="E71" s="10"/>
      <c r="F71" s="10"/>
      <c r="G71" s="10"/>
      <c r="H71" s="9"/>
      <c r="I71" s="9"/>
      <c r="J71" s="10"/>
      <c r="K71" s="10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T71"/>
    </row>
    <row r="72" spans="1:46" s="209" customFormat="1" ht="12.75" x14ac:dyDescent="0.2">
      <c r="A72" s="10"/>
      <c r="B72" s="17"/>
      <c r="C72" s="10"/>
      <c r="D72" s="10"/>
      <c r="E72" s="10"/>
      <c r="F72" s="10"/>
      <c r="G72" s="10"/>
      <c r="H72" s="9"/>
      <c r="I72" s="9"/>
      <c r="J72" s="10"/>
      <c r="K72" s="10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T72"/>
    </row>
    <row r="73" spans="1:46" s="209" customFormat="1" ht="12.75" x14ac:dyDescent="0.2">
      <c r="A73" s="10"/>
      <c r="B73" s="17"/>
      <c r="C73" s="10"/>
      <c r="D73" s="10"/>
      <c r="E73" s="10"/>
      <c r="F73" s="10"/>
      <c r="G73" s="10"/>
      <c r="H73" s="9"/>
      <c r="I73" s="9"/>
      <c r="J73" s="10"/>
      <c r="K73" s="10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T73"/>
    </row>
    <row r="74" spans="1:46" s="209" customFormat="1" ht="12.75" x14ac:dyDescent="0.2">
      <c r="A74" s="10"/>
      <c r="B74" s="17"/>
      <c r="C74" s="10"/>
      <c r="D74" s="10"/>
      <c r="E74" s="10"/>
      <c r="F74" s="10"/>
      <c r="G74" s="10"/>
      <c r="H74" s="9"/>
      <c r="I74" s="9"/>
      <c r="J74" s="10"/>
      <c r="K74" s="10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T74"/>
    </row>
    <row r="75" spans="1:46" s="209" customFormat="1" ht="12.75" x14ac:dyDescent="0.2">
      <c r="A75" s="10"/>
      <c r="B75" s="17"/>
      <c r="C75" s="10"/>
      <c r="D75" s="10"/>
      <c r="E75" s="10"/>
      <c r="F75" s="10"/>
      <c r="G75" s="10"/>
      <c r="H75" s="9"/>
      <c r="I75" s="9"/>
      <c r="J75" s="10"/>
      <c r="K75" s="10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T75"/>
    </row>
    <row r="76" spans="1:46" s="209" customFormat="1" ht="12.75" x14ac:dyDescent="0.2">
      <c r="A76" s="10"/>
      <c r="B76" s="17"/>
      <c r="C76" s="10"/>
      <c r="D76" s="10"/>
      <c r="E76" s="10"/>
      <c r="F76" s="10"/>
      <c r="G76" s="10"/>
      <c r="H76" s="9"/>
      <c r="I76" s="9"/>
      <c r="J76" s="10"/>
      <c r="K76" s="10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T76"/>
    </row>
    <row r="77" spans="1:46" s="209" customFormat="1" ht="12.75" x14ac:dyDescent="0.2">
      <c r="A77" s="10"/>
      <c r="B77" s="17"/>
      <c r="C77" s="10"/>
      <c r="D77" s="10"/>
      <c r="E77" s="10"/>
      <c r="F77" s="10"/>
      <c r="G77" s="10"/>
      <c r="H77" s="9"/>
      <c r="I77" s="9"/>
      <c r="J77" s="10"/>
      <c r="K77" s="10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T77"/>
    </row>
    <row r="78" spans="1:46" s="209" customFormat="1" ht="12.75" x14ac:dyDescent="0.2">
      <c r="A78" s="10"/>
      <c r="B78" s="17"/>
      <c r="C78" s="10"/>
      <c r="D78" s="10"/>
      <c r="E78" s="10"/>
      <c r="F78" s="10"/>
      <c r="G78" s="10"/>
      <c r="H78" s="9"/>
      <c r="I78" s="9"/>
      <c r="J78" s="10"/>
      <c r="K78" s="10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T78"/>
    </row>
    <row r="79" spans="1:46" s="209" customFormat="1" ht="12.75" x14ac:dyDescent="0.2">
      <c r="A79" s="10"/>
      <c r="B79" s="17"/>
      <c r="C79" s="10"/>
      <c r="D79" s="10"/>
      <c r="E79" s="10"/>
      <c r="F79" s="10"/>
      <c r="G79" s="10"/>
      <c r="H79" s="9"/>
      <c r="I79" s="9"/>
      <c r="J79" s="10"/>
      <c r="K79" s="10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T79"/>
    </row>
    <row r="80" spans="1:46" s="209" customFormat="1" ht="12.75" x14ac:dyDescent="0.2">
      <c r="A80" s="10"/>
      <c r="B80" s="17"/>
      <c r="C80" s="10"/>
      <c r="D80" s="10"/>
      <c r="E80" s="10"/>
      <c r="F80" s="10"/>
      <c r="G80" s="10"/>
      <c r="H80" s="9"/>
      <c r="I80" s="9"/>
      <c r="J80" s="10"/>
      <c r="K80" s="10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T80"/>
    </row>
    <row r="81" spans="1:46" s="209" customFormat="1" ht="12.75" x14ac:dyDescent="0.2">
      <c r="A81" s="10"/>
      <c r="B81" s="17"/>
      <c r="C81" s="10"/>
      <c r="D81" s="10"/>
      <c r="E81" s="10"/>
      <c r="F81" s="10"/>
      <c r="G81" s="10"/>
      <c r="H81" s="9"/>
      <c r="I81" s="9"/>
      <c r="J81" s="10"/>
      <c r="K81" s="10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T81"/>
    </row>
    <row r="82" spans="1:46" s="209" customFormat="1" ht="12.75" x14ac:dyDescent="0.2">
      <c r="A82" s="10"/>
      <c r="B82" s="17"/>
      <c r="C82" s="10"/>
      <c r="D82" s="10"/>
      <c r="E82" s="10"/>
      <c r="F82" s="10"/>
      <c r="G82" s="10"/>
      <c r="H82" s="9"/>
      <c r="I82" s="9"/>
      <c r="J82" s="10"/>
      <c r="K82" s="10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T82"/>
    </row>
    <row r="83" spans="1:46" s="209" customFormat="1" ht="12.75" x14ac:dyDescent="0.2">
      <c r="A83" s="10"/>
      <c r="B83" s="17"/>
      <c r="C83" s="10"/>
      <c r="D83" s="10"/>
      <c r="E83" s="10"/>
      <c r="F83" s="10"/>
      <c r="G83" s="10"/>
      <c r="H83" s="9"/>
      <c r="I83" s="9"/>
      <c r="J83" s="10"/>
      <c r="K83" s="10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T83"/>
    </row>
    <row r="84" spans="1:46" s="209" customFormat="1" ht="12.75" x14ac:dyDescent="0.2">
      <c r="A84" s="10"/>
      <c r="B84" s="17"/>
      <c r="C84" s="10"/>
      <c r="D84" s="10"/>
      <c r="E84" s="10"/>
      <c r="F84" s="10"/>
      <c r="G84" s="10"/>
      <c r="H84" s="9"/>
      <c r="I84" s="9"/>
      <c r="J84" s="10"/>
      <c r="K84" s="10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T84"/>
    </row>
    <row r="85" spans="1:46" s="209" customFormat="1" ht="12.75" x14ac:dyDescent="0.2">
      <c r="A85" s="10"/>
      <c r="B85" s="17"/>
      <c r="C85" s="10"/>
      <c r="D85" s="10"/>
      <c r="E85" s="10"/>
      <c r="F85" s="10"/>
      <c r="G85" s="10"/>
      <c r="H85" s="9"/>
      <c r="I85" s="9"/>
      <c r="J85" s="10"/>
      <c r="K85" s="10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T85"/>
    </row>
    <row r="86" spans="1:46" s="209" customFormat="1" ht="12.75" x14ac:dyDescent="0.2">
      <c r="A86" s="10"/>
      <c r="B86" s="17"/>
      <c r="C86" s="10"/>
      <c r="D86" s="10"/>
      <c r="E86" s="10"/>
      <c r="F86" s="10"/>
      <c r="G86" s="10"/>
      <c r="H86" s="9"/>
      <c r="I86" s="9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T86"/>
    </row>
    <row r="87" spans="1:46" s="209" customFormat="1" ht="12.75" x14ac:dyDescent="0.2">
      <c r="A87" s="10"/>
      <c r="B87" s="17"/>
      <c r="C87" s="10"/>
      <c r="D87" s="10"/>
      <c r="E87" s="10"/>
      <c r="F87" s="10"/>
      <c r="G87" s="10"/>
      <c r="H87" s="9"/>
      <c r="I87" s="9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T87"/>
    </row>
    <row r="88" spans="1:46" s="209" customFormat="1" ht="12.75" x14ac:dyDescent="0.2">
      <c r="A88" s="10"/>
      <c r="B88" s="17"/>
      <c r="C88" s="10"/>
      <c r="D88" s="10"/>
      <c r="E88" s="10"/>
      <c r="F88" s="10"/>
      <c r="G88" s="10"/>
      <c r="H88" s="9"/>
      <c r="I88" s="9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T88"/>
    </row>
    <row r="89" spans="1:46" s="209" customFormat="1" ht="12.75" x14ac:dyDescent="0.2">
      <c r="A89" s="10"/>
      <c r="B89" s="17"/>
      <c r="C89" s="10"/>
      <c r="D89" s="10"/>
      <c r="E89" s="10"/>
      <c r="F89" s="10"/>
      <c r="G89" s="10"/>
      <c r="H89" s="9"/>
      <c r="I89" s="9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T89"/>
    </row>
    <row r="90" spans="1:46" s="209" customFormat="1" ht="12.75" x14ac:dyDescent="0.2">
      <c r="A90" s="10"/>
      <c r="B90" s="17"/>
      <c r="C90" s="10"/>
      <c r="D90" s="10"/>
      <c r="E90" s="10"/>
      <c r="F90" s="10"/>
      <c r="G90" s="10"/>
      <c r="H90" s="9"/>
      <c r="I90" s="9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T90"/>
    </row>
    <row r="91" spans="1:46" s="209" customFormat="1" ht="12.75" x14ac:dyDescent="0.2">
      <c r="A91" s="10"/>
      <c r="B91" s="17"/>
      <c r="C91" s="10"/>
      <c r="D91" s="10"/>
      <c r="E91" s="10"/>
      <c r="F91" s="10"/>
      <c r="G91" s="10"/>
      <c r="H91" s="9"/>
      <c r="I91" s="9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T91"/>
    </row>
    <row r="92" spans="1:46" s="209" customFormat="1" ht="12.75" x14ac:dyDescent="0.2">
      <c r="A92" s="10"/>
      <c r="B92" s="17"/>
      <c r="C92" s="10"/>
      <c r="D92" s="10"/>
      <c r="E92" s="10"/>
      <c r="F92" s="10"/>
      <c r="G92" s="10"/>
      <c r="H92" s="9"/>
      <c r="I92" s="9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T92"/>
    </row>
    <row r="93" spans="1:46" s="209" customFormat="1" ht="12.75" x14ac:dyDescent="0.2">
      <c r="A93" s="10"/>
      <c r="B93" s="17"/>
      <c r="C93" s="10"/>
      <c r="D93" s="10"/>
      <c r="E93" s="10"/>
      <c r="F93" s="10"/>
      <c r="G93" s="10"/>
      <c r="H93" s="9"/>
      <c r="I93" s="9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T93"/>
    </row>
    <row r="94" spans="1:46" s="209" customFormat="1" ht="12.75" x14ac:dyDescent="0.2">
      <c r="A94" s="10"/>
      <c r="B94" s="17"/>
      <c r="C94" s="10"/>
      <c r="D94" s="10"/>
      <c r="E94" s="10"/>
      <c r="F94" s="10"/>
      <c r="G94" s="10"/>
      <c r="H94" s="9"/>
      <c r="I94" s="9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T94"/>
    </row>
    <row r="95" spans="1:46" s="209" customFormat="1" ht="12.75" x14ac:dyDescent="0.2">
      <c r="A95" s="10"/>
      <c r="B95" s="17"/>
      <c r="C95" s="10"/>
      <c r="D95" s="10"/>
      <c r="E95" s="10"/>
      <c r="F95" s="10"/>
      <c r="G95" s="10"/>
      <c r="H95" s="9"/>
      <c r="I95" s="9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T95"/>
    </row>
    <row r="96" spans="1:46" s="209" customFormat="1" ht="12.75" x14ac:dyDescent="0.2">
      <c r="A96" s="10"/>
      <c r="B96" s="17"/>
      <c r="C96" s="10"/>
      <c r="D96" s="10"/>
      <c r="E96" s="10"/>
      <c r="F96" s="10"/>
      <c r="G96" s="10"/>
      <c r="H96" s="9"/>
      <c r="I96" s="9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T96"/>
    </row>
    <row r="97" spans="1:46" s="209" customFormat="1" ht="12.75" x14ac:dyDescent="0.2">
      <c r="A97" s="10"/>
      <c r="B97" s="17"/>
      <c r="C97" s="10"/>
      <c r="D97" s="10"/>
      <c r="E97" s="10"/>
      <c r="F97" s="10"/>
      <c r="G97" s="10"/>
      <c r="H97" s="9"/>
      <c r="I97" s="9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T97"/>
    </row>
    <row r="98" spans="1:46" s="209" customFormat="1" ht="12.75" x14ac:dyDescent="0.2">
      <c r="A98" s="10"/>
      <c r="B98" s="17"/>
      <c r="C98" s="10"/>
      <c r="D98" s="10"/>
      <c r="E98" s="10"/>
      <c r="F98" s="10"/>
      <c r="G98" s="10"/>
      <c r="H98" s="9"/>
      <c r="I98" s="9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T98"/>
    </row>
    <row r="99" spans="1:46" s="209" customFormat="1" ht="12.75" x14ac:dyDescent="0.2">
      <c r="A99" s="10"/>
      <c r="B99" s="17"/>
      <c r="C99" s="10"/>
      <c r="D99" s="10"/>
      <c r="E99" s="10"/>
      <c r="F99" s="10"/>
      <c r="G99" s="10"/>
      <c r="H99" s="9"/>
      <c r="I99" s="9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T99"/>
    </row>
    <row r="100" spans="1:46" s="209" customFormat="1" ht="12.75" x14ac:dyDescent="0.2">
      <c r="A100" s="10"/>
      <c r="B100" s="17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/>
    </row>
    <row r="101" spans="1:46" s="209" customFormat="1" ht="12.75" x14ac:dyDescent="0.2">
      <c r="A101" s="10"/>
      <c r="B101" s="17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/>
    </row>
    <row r="102" spans="1:46" s="209" customFormat="1" ht="12.75" x14ac:dyDescent="0.2">
      <c r="A102" s="10"/>
      <c r="B102" s="17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/>
    </row>
    <row r="103" spans="1:46" s="209" customFormat="1" ht="12.75" x14ac:dyDescent="0.2">
      <c r="A103" s="10"/>
      <c r="B103" s="17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/>
    </row>
    <row r="104" spans="1:46" s="209" customFormat="1" ht="12.75" x14ac:dyDescent="0.2">
      <c r="A104" s="10"/>
      <c r="B104" s="17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/>
    </row>
    <row r="105" spans="1:46" s="209" customFormat="1" ht="12.75" x14ac:dyDescent="0.2">
      <c r="A105" s="10"/>
      <c r="B105" s="17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T105"/>
    </row>
    <row r="106" spans="1:46" s="209" customFormat="1" ht="12.75" x14ac:dyDescent="0.2">
      <c r="A106" s="10"/>
      <c r="B106" s="17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/>
    </row>
    <row r="107" spans="1:46" s="209" customFormat="1" ht="12.75" x14ac:dyDescent="0.2">
      <c r="A107" s="10"/>
      <c r="B107" s="17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/>
    </row>
    <row r="108" spans="1:46" s="209" customFormat="1" ht="12.75" x14ac:dyDescent="0.2">
      <c r="A108" s="10"/>
      <c r="B108" s="17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T108"/>
    </row>
    <row r="109" spans="1:46" s="209" customFormat="1" ht="12.75" x14ac:dyDescent="0.2">
      <c r="A109" s="10"/>
      <c r="B109" s="17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T109"/>
    </row>
    <row r="110" spans="1:46" s="209" customFormat="1" ht="12.75" x14ac:dyDescent="0.2">
      <c r="A110" s="10"/>
      <c r="B110" s="17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T110"/>
    </row>
    <row r="111" spans="1:46" s="209" customFormat="1" ht="12.75" x14ac:dyDescent="0.2">
      <c r="A111" s="10"/>
      <c r="B111" s="17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T111"/>
    </row>
    <row r="112" spans="1:46" s="209" customFormat="1" ht="12.75" x14ac:dyDescent="0.2">
      <c r="A112" s="10"/>
      <c r="B112" s="17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T112"/>
    </row>
    <row r="113" spans="1:46" s="209" customFormat="1" ht="12.75" x14ac:dyDescent="0.2">
      <c r="A113" s="10"/>
      <c r="B113" s="17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T113"/>
    </row>
    <row r="114" spans="1:46" s="209" customFormat="1" ht="12.75" x14ac:dyDescent="0.2">
      <c r="A114" s="10"/>
      <c r="B114" s="17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T114"/>
    </row>
    <row r="115" spans="1:46" s="209" customFormat="1" ht="12.75" x14ac:dyDescent="0.2">
      <c r="A115" s="10"/>
      <c r="B115" s="17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T115"/>
    </row>
    <row r="116" spans="1:46" s="209" customFormat="1" ht="12.75" x14ac:dyDescent="0.2">
      <c r="A116" s="10"/>
      <c r="B116" s="17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T116"/>
    </row>
    <row r="117" spans="1:46" s="209" customFormat="1" ht="12.75" x14ac:dyDescent="0.2">
      <c r="A117" s="10"/>
      <c r="B117" s="17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T117"/>
    </row>
    <row r="118" spans="1:46" s="209" customFormat="1" ht="12.75" x14ac:dyDescent="0.2">
      <c r="A118" s="10"/>
      <c r="B118" s="17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T118"/>
    </row>
    <row r="119" spans="1:46" s="209" customFormat="1" ht="12.75" x14ac:dyDescent="0.2">
      <c r="A119" s="10"/>
      <c r="B119" s="17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T119"/>
    </row>
    <row r="120" spans="1:46" s="209" customFormat="1" ht="12.75" x14ac:dyDescent="0.2">
      <c r="A120" s="10"/>
      <c r="B120" s="17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T120"/>
    </row>
    <row r="121" spans="1:46" s="209" customFormat="1" ht="12.75" x14ac:dyDescent="0.2">
      <c r="A121" s="10"/>
      <c r="B121" s="17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T121"/>
    </row>
    <row r="122" spans="1:46" s="209" customFormat="1" ht="12.75" x14ac:dyDescent="0.2">
      <c r="A122" s="10"/>
      <c r="B122" s="17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T122"/>
    </row>
    <row r="123" spans="1:46" s="209" customFormat="1" ht="12.75" x14ac:dyDescent="0.2">
      <c r="A123" s="10"/>
      <c r="B123" s="17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T123"/>
    </row>
    <row r="124" spans="1:46" s="209" customFormat="1" ht="12.75" x14ac:dyDescent="0.2">
      <c r="A124" s="10"/>
      <c r="B124" s="17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T124"/>
    </row>
    <row r="125" spans="1:46" s="209" customFormat="1" ht="12.75" x14ac:dyDescent="0.2">
      <c r="A125" s="10"/>
      <c r="B125" s="17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T125"/>
    </row>
    <row r="126" spans="1:46" s="209" customFormat="1" ht="12.75" x14ac:dyDescent="0.2">
      <c r="A126" s="10"/>
      <c r="B126" s="17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T126"/>
    </row>
    <row r="127" spans="1:46" s="209" customFormat="1" ht="12.75" x14ac:dyDescent="0.2">
      <c r="A127" s="10"/>
      <c r="B127" s="17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T127"/>
    </row>
    <row r="128" spans="1:46" s="209" customFormat="1" ht="12.75" x14ac:dyDescent="0.2">
      <c r="A128" s="10"/>
      <c r="B128" s="17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T128"/>
    </row>
    <row r="129" spans="1:46" s="209" customFormat="1" ht="12.75" x14ac:dyDescent="0.2">
      <c r="A129" s="10"/>
      <c r="B129" s="17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T129"/>
    </row>
    <row r="130" spans="1:46" s="209" customFormat="1" ht="12.75" x14ac:dyDescent="0.2">
      <c r="A130" s="10"/>
      <c r="B130" s="17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T130"/>
    </row>
    <row r="131" spans="1:46" s="209" customFormat="1" ht="12.75" x14ac:dyDescent="0.2">
      <c r="A131" s="10"/>
      <c r="B131" s="17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T131"/>
    </row>
    <row r="132" spans="1:46" s="209" customFormat="1" ht="12.75" x14ac:dyDescent="0.2">
      <c r="A132" s="10"/>
      <c r="B132" s="17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T132"/>
    </row>
    <row r="133" spans="1:46" s="209" customFormat="1" ht="12.75" x14ac:dyDescent="0.2">
      <c r="A133" s="10"/>
      <c r="B133" s="17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T133"/>
    </row>
    <row r="134" spans="1:46" s="209" customFormat="1" ht="12.75" x14ac:dyDescent="0.2">
      <c r="A134" s="10"/>
      <c r="B134" s="17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T134"/>
    </row>
    <row r="135" spans="1:46" s="209" customFormat="1" ht="12.75" x14ac:dyDescent="0.2">
      <c r="A135" s="10"/>
      <c r="B135" s="17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T135"/>
    </row>
    <row r="136" spans="1:46" s="209" customFormat="1" ht="12.75" x14ac:dyDescent="0.2">
      <c r="A136" s="10"/>
      <c r="B136" s="17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T136"/>
    </row>
    <row r="137" spans="1:46" s="209" customFormat="1" ht="12.75" x14ac:dyDescent="0.2">
      <c r="A137" s="10"/>
      <c r="B137" s="17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T137"/>
    </row>
    <row r="138" spans="1:46" s="209" customFormat="1" ht="12.75" x14ac:dyDescent="0.2">
      <c r="A138" s="10"/>
      <c r="B138" s="17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T138"/>
    </row>
    <row r="139" spans="1:46" s="209" customFormat="1" ht="12.75" x14ac:dyDescent="0.2">
      <c r="A139" s="10"/>
      <c r="B139" s="17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T139"/>
    </row>
    <row r="140" spans="1:46" s="209" customFormat="1" ht="12.75" x14ac:dyDescent="0.2">
      <c r="A140" s="10"/>
      <c r="B140" s="17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T140"/>
    </row>
    <row r="141" spans="1:46" s="209" customFormat="1" ht="12.75" x14ac:dyDescent="0.2">
      <c r="A141" s="10"/>
      <c r="B141" s="17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T141"/>
    </row>
    <row r="142" spans="1:46" s="209" customFormat="1" ht="12.75" x14ac:dyDescent="0.2">
      <c r="A142" s="10"/>
      <c r="B142" s="17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T142"/>
    </row>
    <row r="143" spans="1:46" s="209" customFormat="1" ht="12.75" x14ac:dyDescent="0.2">
      <c r="A143" s="10"/>
      <c r="B143" s="17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T143"/>
    </row>
    <row r="144" spans="1:46" s="209" customFormat="1" ht="12.75" x14ac:dyDescent="0.2">
      <c r="A144" s="10"/>
      <c r="B144" s="17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T144"/>
    </row>
    <row r="145" spans="1:46" s="209" customFormat="1" ht="12.75" x14ac:dyDescent="0.2">
      <c r="A145" s="10"/>
      <c r="B145" s="17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T145"/>
    </row>
    <row r="146" spans="1:46" s="209" customFormat="1" ht="12.75" x14ac:dyDescent="0.2">
      <c r="A146" s="10"/>
      <c r="B146" s="17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T146"/>
    </row>
    <row r="147" spans="1:46" s="209" customFormat="1" ht="12.75" x14ac:dyDescent="0.2">
      <c r="A147" s="10"/>
      <c r="B147" s="17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T147"/>
    </row>
    <row r="148" spans="1:46" s="209" customFormat="1" ht="12.75" x14ac:dyDescent="0.2">
      <c r="A148" s="10"/>
      <c r="B148" s="17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T148"/>
    </row>
    <row r="149" spans="1:46" s="209" customFormat="1" ht="12.75" x14ac:dyDescent="0.2">
      <c r="A149" s="10"/>
      <c r="B149" s="17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T149"/>
    </row>
    <row r="150" spans="1:46" s="209" customFormat="1" ht="12.75" x14ac:dyDescent="0.2">
      <c r="A150" s="10"/>
      <c r="B150" s="17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T150"/>
    </row>
    <row r="151" spans="1:46" s="209" customFormat="1" ht="12.75" x14ac:dyDescent="0.2">
      <c r="A151" s="10"/>
      <c r="B151" s="17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T151"/>
    </row>
    <row r="152" spans="1:46" s="209" customFormat="1" ht="12.75" x14ac:dyDescent="0.2">
      <c r="A152" s="10"/>
      <c r="B152" s="17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T152"/>
    </row>
    <row r="153" spans="1:46" s="209" customFormat="1" ht="12.75" x14ac:dyDescent="0.2">
      <c r="A153" s="10"/>
      <c r="B153" s="17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T153"/>
    </row>
    <row r="154" spans="1:46" s="209" customFormat="1" ht="12.75" x14ac:dyDescent="0.2">
      <c r="A154" s="10"/>
      <c r="B154" s="17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T154"/>
    </row>
    <row r="155" spans="1:46" s="209" customFormat="1" ht="12.75" x14ac:dyDescent="0.2">
      <c r="A155" s="10"/>
      <c r="B155" s="17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T155"/>
    </row>
    <row r="156" spans="1:46" s="209" customFormat="1" ht="12.75" x14ac:dyDescent="0.2">
      <c r="A156" s="10"/>
      <c r="B156" s="17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T156"/>
    </row>
    <row r="157" spans="1:46" s="209" customFormat="1" ht="12.75" x14ac:dyDescent="0.2">
      <c r="A157" s="10"/>
      <c r="B157" s="17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T157"/>
    </row>
    <row r="158" spans="1:46" s="209" customFormat="1" ht="12.75" x14ac:dyDescent="0.2">
      <c r="A158" s="10"/>
      <c r="B158" s="17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T158"/>
    </row>
    <row r="159" spans="1:46" s="209" customFormat="1" ht="12.75" x14ac:dyDescent="0.2">
      <c r="A159" s="10"/>
      <c r="B159" s="17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T159"/>
    </row>
    <row r="160" spans="1:46" s="209" customFormat="1" ht="12.75" x14ac:dyDescent="0.2">
      <c r="A160" s="10"/>
      <c r="B160" s="17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T160"/>
    </row>
    <row r="161" spans="1:46" s="209" customFormat="1" ht="12.75" x14ac:dyDescent="0.2">
      <c r="A161" s="10"/>
      <c r="B161" s="17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T161"/>
    </row>
    <row r="162" spans="1:46" s="209" customFormat="1" ht="12.75" x14ac:dyDescent="0.2">
      <c r="A162" s="10"/>
      <c r="B162" s="17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T162"/>
    </row>
    <row r="163" spans="1:46" s="209" customFormat="1" ht="12.75" x14ac:dyDescent="0.2">
      <c r="A163" s="10"/>
      <c r="B163" s="17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T163"/>
    </row>
    <row r="164" spans="1:46" s="209" customFormat="1" ht="12.75" x14ac:dyDescent="0.2">
      <c r="A164" s="10"/>
      <c r="B164" s="17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T164"/>
    </row>
    <row r="165" spans="1:46" s="209" customFormat="1" ht="12.75" x14ac:dyDescent="0.2">
      <c r="A165" s="10"/>
      <c r="B165" s="17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T165"/>
    </row>
    <row r="166" spans="1:46" s="209" customFormat="1" ht="12.75" x14ac:dyDescent="0.2">
      <c r="A166" s="10"/>
      <c r="B166" s="17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T166"/>
    </row>
    <row r="167" spans="1:46" s="209" customFormat="1" ht="12.75" x14ac:dyDescent="0.2">
      <c r="A167" s="10"/>
      <c r="B167" s="17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T167"/>
    </row>
    <row r="168" spans="1:46" s="209" customFormat="1" ht="12.75" x14ac:dyDescent="0.2">
      <c r="A168" s="10"/>
      <c r="B168" s="17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T168"/>
    </row>
    <row r="169" spans="1:46" s="209" customFormat="1" ht="12.75" x14ac:dyDescent="0.2">
      <c r="A169" s="10"/>
      <c r="B169" s="17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T169"/>
    </row>
    <row r="170" spans="1:46" s="209" customFormat="1" ht="12.75" x14ac:dyDescent="0.2">
      <c r="A170" s="10"/>
      <c r="B170" s="17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T170"/>
    </row>
    <row r="171" spans="1:46" s="209" customFormat="1" ht="12.75" x14ac:dyDescent="0.2">
      <c r="A171" s="10"/>
      <c r="B171" s="17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T171"/>
    </row>
    <row r="172" spans="1:46" s="209" customFormat="1" ht="12.75" x14ac:dyDescent="0.2">
      <c r="A172" s="10"/>
      <c r="B172" s="17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T172"/>
    </row>
    <row r="173" spans="1:46" s="209" customFormat="1" ht="12.75" x14ac:dyDescent="0.2">
      <c r="A173" s="10"/>
      <c r="B173" s="17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T173"/>
    </row>
    <row r="174" spans="1:46" s="209" customFormat="1" ht="12.75" x14ac:dyDescent="0.2">
      <c r="A174" s="10"/>
      <c r="B174" s="17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T174"/>
    </row>
    <row r="175" spans="1:46" s="209" customFormat="1" ht="12.75" x14ac:dyDescent="0.2">
      <c r="A175" s="10"/>
      <c r="B175" s="17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T175"/>
    </row>
    <row r="176" spans="1:46" s="209" customFormat="1" ht="12.75" x14ac:dyDescent="0.2">
      <c r="A176" s="10"/>
      <c r="B176" s="17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T176"/>
    </row>
    <row r="177" spans="1:46" s="209" customFormat="1" ht="12.75" x14ac:dyDescent="0.2">
      <c r="A177" s="10"/>
      <c r="B177" s="17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T177"/>
    </row>
    <row r="178" spans="1:46" s="209" customFormat="1" ht="12.75" x14ac:dyDescent="0.2">
      <c r="A178" s="10"/>
      <c r="B178" s="17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T178"/>
    </row>
    <row r="179" spans="1:46" s="209" customFormat="1" ht="12.75" x14ac:dyDescent="0.2">
      <c r="A179" s="10"/>
      <c r="B179" s="17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T179"/>
    </row>
    <row r="180" spans="1:46" s="209" customFormat="1" ht="12.75" x14ac:dyDescent="0.2">
      <c r="A180" s="10"/>
      <c r="B180" s="17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T180"/>
    </row>
    <row r="181" spans="1:46" s="209" customFormat="1" ht="12.75" x14ac:dyDescent="0.2">
      <c r="A181" s="10"/>
      <c r="B181" s="17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T181"/>
    </row>
    <row r="182" spans="1:46" s="209" customFormat="1" ht="12.75" x14ac:dyDescent="0.2">
      <c r="A182" s="10"/>
      <c r="B182" s="17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T182"/>
    </row>
    <row r="183" spans="1:46" s="209" customFormat="1" ht="12.75" x14ac:dyDescent="0.2">
      <c r="A183" s="10"/>
      <c r="B183" s="17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T183"/>
    </row>
    <row r="184" spans="1:46" s="209" customFormat="1" ht="12.75" x14ac:dyDescent="0.2">
      <c r="A184" s="10"/>
      <c r="B184" s="17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T184"/>
    </row>
    <row r="185" spans="1:46" s="209" customFormat="1" ht="12.75" x14ac:dyDescent="0.2">
      <c r="A185" s="10"/>
      <c r="B185" s="17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T185"/>
    </row>
    <row r="186" spans="1:46" s="209" customFormat="1" ht="12.75" x14ac:dyDescent="0.2">
      <c r="A186" s="10"/>
      <c r="B186" s="17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T186"/>
    </row>
    <row r="187" spans="1:46" s="209" customFormat="1" ht="12.75" x14ac:dyDescent="0.2">
      <c r="A187" s="10"/>
      <c r="B187" s="17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T187"/>
    </row>
    <row r="188" spans="1:46" s="209" customFormat="1" ht="12.75" x14ac:dyDescent="0.2">
      <c r="A188" s="10"/>
      <c r="B188" s="17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T188"/>
    </row>
    <row r="189" spans="1:46" s="209" customFormat="1" ht="12.75" x14ac:dyDescent="0.2">
      <c r="A189" s="10"/>
      <c r="B189" s="17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T189"/>
    </row>
    <row r="190" spans="1:46" s="209" customFormat="1" ht="12.75" x14ac:dyDescent="0.2">
      <c r="A190" s="10"/>
      <c r="B190" s="17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T190"/>
    </row>
    <row r="191" spans="1:46" s="209" customFormat="1" ht="12.75" x14ac:dyDescent="0.2">
      <c r="A191" s="10"/>
      <c r="B191" s="17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T191"/>
    </row>
    <row r="192" spans="1:46" s="209" customFormat="1" ht="12.75" x14ac:dyDescent="0.2">
      <c r="A192" s="10"/>
      <c r="B192" s="17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T192"/>
    </row>
    <row r="193" spans="1:46" s="209" customFormat="1" ht="12.75" x14ac:dyDescent="0.2">
      <c r="A193" s="10"/>
      <c r="B193" s="17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T193"/>
    </row>
    <row r="194" spans="1:46" s="209" customFormat="1" ht="12.75" x14ac:dyDescent="0.2">
      <c r="A194" s="10"/>
      <c r="B194" s="17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T194"/>
    </row>
    <row r="195" spans="1:46" s="209" customFormat="1" ht="12.75" x14ac:dyDescent="0.2">
      <c r="A195" s="10"/>
      <c r="B195" s="17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T195"/>
    </row>
    <row r="196" spans="1:46" s="209" customFormat="1" ht="12.75" x14ac:dyDescent="0.2">
      <c r="A196" s="10"/>
      <c r="B196" s="17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T196"/>
    </row>
    <row r="197" spans="1:46" s="209" customFormat="1" ht="12.75" x14ac:dyDescent="0.2">
      <c r="A197" s="10"/>
      <c r="B197" s="17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T197"/>
    </row>
    <row r="198" spans="1:46" s="209" customFormat="1" ht="12.75" x14ac:dyDescent="0.2">
      <c r="A198" s="10"/>
      <c r="B198" s="17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T198"/>
    </row>
    <row r="199" spans="1:46" s="209" customFormat="1" ht="12.75" x14ac:dyDescent="0.2">
      <c r="A199" s="10"/>
      <c r="B199" s="17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T199"/>
    </row>
    <row r="200" spans="1:46" s="209" customFormat="1" ht="12.75" x14ac:dyDescent="0.2">
      <c r="A200" s="10"/>
      <c r="B200" s="17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T200"/>
    </row>
    <row r="201" spans="1:46" s="209" customFormat="1" ht="12.75" x14ac:dyDescent="0.2">
      <c r="A201" s="10"/>
      <c r="B201" s="17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T201"/>
    </row>
    <row r="202" spans="1:46" s="209" customFormat="1" ht="12.75" x14ac:dyDescent="0.2">
      <c r="A202" s="10"/>
      <c r="B202" s="17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T202"/>
    </row>
    <row r="203" spans="1:46" s="209" customFormat="1" ht="12.75" x14ac:dyDescent="0.2">
      <c r="A203" s="10"/>
      <c r="B203" s="17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T203"/>
    </row>
    <row r="204" spans="1:46" s="209" customFormat="1" ht="12.75" x14ac:dyDescent="0.2">
      <c r="A204" s="10"/>
      <c r="B204" s="17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T204"/>
    </row>
    <row r="205" spans="1:46" s="209" customFormat="1" ht="12.75" x14ac:dyDescent="0.2">
      <c r="A205" s="10"/>
      <c r="B205" s="17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T205"/>
    </row>
    <row r="206" spans="1:46" s="209" customFormat="1" ht="12.75" x14ac:dyDescent="0.2">
      <c r="A206" s="10"/>
      <c r="B206" s="17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T206"/>
    </row>
    <row r="207" spans="1:46" s="209" customFormat="1" ht="12.75" x14ac:dyDescent="0.2">
      <c r="A207" s="10"/>
      <c r="B207" s="17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T207"/>
    </row>
    <row r="208" spans="1:46" s="209" customFormat="1" ht="12.75" x14ac:dyDescent="0.2">
      <c r="A208" s="10"/>
      <c r="B208" s="17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T208"/>
    </row>
    <row r="209" spans="1:46" s="209" customFormat="1" ht="12.75" x14ac:dyDescent="0.2">
      <c r="A209" s="10"/>
      <c r="B209" s="17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T209"/>
    </row>
    <row r="210" spans="1:46" s="209" customFormat="1" ht="12.75" x14ac:dyDescent="0.2">
      <c r="A210" s="10"/>
      <c r="B210" s="17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T210"/>
    </row>
    <row r="211" spans="1:46" s="209" customFormat="1" ht="12.75" x14ac:dyDescent="0.2">
      <c r="A211" s="10"/>
      <c r="B211" s="17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T211"/>
    </row>
    <row r="212" spans="1:46" s="209" customFormat="1" ht="12.75" x14ac:dyDescent="0.2">
      <c r="A212" s="10"/>
      <c r="B212" s="17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T212"/>
    </row>
    <row r="213" spans="1:46" s="209" customFormat="1" ht="12.75" x14ac:dyDescent="0.2">
      <c r="A213" s="10"/>
      <c r="B213" s="17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T213"/>
    </row>
    <row r="214" spans="1:46" s="209" customFormat="1" ht="12.75" x14ac:dyDescent="0.2">
      <c r="A214" s="10"/>
      <c r="B214" s="17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T214"/>
    </row>
    <row r="215" spans="1:46" s="209" customFormat="1" ht="12.75" x14ac:dyDescent="0.2">
      <c r="A215" s="10"/>
      <c r="B215" s="17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T215"/>
    </row>
    <row r="216" spans="1:46" s="209" customFormat="1" ht="12.75" x14ac:dyDescent="0.2">
      <c r="A216" s="10"/>
      <c r="B216" s="17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T216"/>
    </row>
    <row r="217" spans="1:46" s="209" customFormat="1" ht="12.75" x14ac:dyDescent="0.2">
      <c r="A217" s="10"/>
      <c r="B217" s="17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T217"/>
    </row>
    <row r="218" spans="1:46" s="209" customFormat="1" ht="12.75" x14ac:dyDescent="0.2">
      <c r="A218" s="10"/>
      <c r="B218" s="17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T218"/>
    </row>
    <row r="219" spans="1:46" s="209" customFormat="1" ht="12.75" x14ac:dyDescent="0.2">
      <c r="A219" s="10"/>
      <c r="B219" s="17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T219"/>
    </row>
    <row r="220" spans="1:46" s="209" customFormat="1" ht="12.75" x14ac:dyDescent="0.2">
      <c r="A220" s="10"/>
      <c r="B220" s="17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T220"/>
    </row>
    <row r="221" spans="1:46" s="209" customFormat="1" ht="12.75" x14ac:dyDescent="0.2">
      <c r="A221" s="10"/>
      <c r="B221" s="17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T221"/>
    </row>
    <row r="222" spans="1:46" s="209" customFormat="1" ht="12.75" x14ac:dyDescent="0.2">
      <c r="A222" s="10"/>
      <c r="B222" s="17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T222"/>
    </row>
    <row r="223" spans="1:46" s="209" customFormat="1" ht="12.75" x14ac:dyDescent="0.2">
      <c r="A223" s="10"/>
      <c r="B223" s="17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T223"/>
    </row>
    <row r="224" spans="1:46" s="209" customFormat="1" ht="12.75" x14ac:dyDescent="0.2">
      <c r="A224" s="10"/>
      <c r="B224" s="17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T224"/>
    </row>
    <row r="225" spans="1:46" s="209" customFormat="1" ht="12.75" x14ac:dyDescent="0.2">
      <c r="A225" s="10"/>
      <c r="B225" s="17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T225"/>
    </row>
    <row r="226" spans="1:46" s="209" customFormat="1" ht="12.75" x14ac:dyDescent="0.2">
      <c r="A226" s="10"/>
      <c r="B226" s="17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T226"/>
    </row>
    <row r="227" spans="1:46" s="209" customFormat="1" ht="12.75" x14ac:dyDescent="0.2">
      <c r="A227" s="10"/>
      <c r="B227" s="17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T227"/>
    </row>
    <row r="228" spans="1:46" s="209" customFormat="1" ht="12.75" x14ac:dyDescent="0.2">
      <c r="A228" s="10"/>
      <c r="B228" s="17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T228"/>
    </row>
    <row r="229" spans="1:46" s="209" customFormat="1" ht="12.75" x14ac:dyDescent="0.2">
      <c r="A229" s="10"/>
      <c r="B229" s="17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T229"/>
    </row>
    <row r="230" spans="1:46" s="209" customFormat="1" ht="12.75" x14ac:dyDescent="0.2">
      <c r="A230" s="10"/>
      <c r="B230" s="17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T230"/>
    </row>
    <row r="231" spans="1:46" s="209" customFormat="1" ht="12.75" x14ac:dyDescent="0.2">
      <c r="A231" s="10"/>
      <c r="B231" s="17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T231"/>
    </row>
    <row r="232" spans="1:46" s="209" customFormat="1" ht="12.75" x14ac:dyDescent="0.2">
      <c r="A232" s="10"/>
      <c r="B232" s="17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T232"/>
    </row>
    <row r="233" spans="1:46" s="209" customFormat="1" ht="12.75" x14ac:dyDescent="0.2">
      <c r="A233" s="10"/>
      <c r="B233" s="17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T233"/>
    </row>
    <row r="234" spans="1:46" s="209" customFormat="1" ht="12.75" x14ac:dyDescent="0.2">
      <c r="A234" s="10"/>
      <c r="B234" s="17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T234"/>
    </row>
    <row r="235" spans="1:46" s="209" customFormat="1" ht="12.75" x14ac:dyDescent="0.2">
      <c r="A235" s="10"/>
      <c r="B235" s="17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T235"/>
    </row>
    <row r="236" spans="1:46" s="209" customFormat="1" ht="12.75" x14ac:dyDescent="0.2">
      <c r="A236" s="10"/>
      <c r="B236" s="17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T236"/>
    </row>
    <row r="237" spans="1:46" s="209" customFormat="1" ht="12.75" x14ac:dyDescent="0.2">
      <c r="A237" s="10"/>
      <c r="B237" s="17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T237"/>
    </row>
    <row r="238" spans="1:46" s="209" customFormat="1" ht="12.75" x14ac:dyDescent="0.2">
      <c r="A238" s="10"/>
      <c r="B238" s="17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T238"/>
    </row>
    <row r="239" spans="1:46" s="209" customFormat="1" ht="12.75" x14ac:dyDescent="0.2">
      <c r="A239" s="10"/>
      <c r="B239" s="17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T239"/>
    </row>
    <row r="240" spans="1:46" s="209" customFormat="1" ht="12.75" x14ac:dyDescent="0.2">
      <c r="A240" s="10"/>
      <c r="B240" s="17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T240"/>
    </row>
    <row r="241" spans="1:46" s="209" customFormat="1" ht="12.75" x14ac:dyDescent="0.2">
      <c r="A241" s="10"/>
      <c r="B241" s="17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T241"/>
    </row>
    <row r="242" spans="1:46" s="209" customFormat="1" ht="12.75" x14ac:dyDescent="0.2">
      <c r="A242" s="10"/>
      <c r="B242" s="17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T242"/>
    </row>
    <row r="243" spans="1:46" s="209" customFormat="1" ht="12.75" x14ac:dyDescent="0.2">
      <c r="A243" s="10"/>
      <c r="B243" s="17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T243"/>
    </row>
    <row r="244" spans="1:46" s="209" customFormat="1" ht="12.75" x14ac:dyDescent="0.2">
      <c r="A244" s="10"/>
      <c r="B244" s="17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T244"/>
    </row>
    <row r="245" spans="1:46" s="209" customFormat="1" ht="12.75" x14ac:dyDescent="0.2">
      <c r="A245" s="10"/>
      <c r="B245" s="17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T245"/>
    </row>
    <row r="246" spans="1:46" s="209" customFormat="1" ht="12.75" x14ac:dyDescent="0.2">
      <c r="A246" s="10"/>
      <c r="B246" s="17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T246"/>
    </row>
    <row r="247" spans="1:46" s="209" customFormat="1" ht="12.75" x14ac:dyDescent="0.2">
      <c r="A247" s="10"/>
      <c r="B247" s="17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T247"/>
    </row>
    <row r="248" spans="1:46" s="209" customFormat="1" ht="12.75" x14ac:dyDescent="0.2">
      <c r="A248" s="10"/>
      <c r="B248" s="17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T248"/>
    </row>
    <row r="249" spans="1:46" s="209" customFormat="1" ht="12.75" x14ac:dyDescent="0.2">
      <c r="A249" s="10"/>
      <c r="B249" s="17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T249"/>
    </row>
    <row r="250" spans="1:46" s="209" customFormat="1" ht="12.75" x14ac:dyDescent="0.2">
      <c r="A250" s="10"/>
      <c r="B250" s="17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T250"/>
    </row>
    <row r="251" spans="1:46" s="209" customFormat="1" ht="12.75" x14ac:dyDescent="0.2">
      <c r="A251" s="10"/>
      <c r="B251" s="17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T251"/>
    </row>
    <row r="252" spans="1:46" s="209" customFormat="1" ht="12.75" x14ac:dyDescent="0.2">
      <c r="A252" s="10"/>
      <c r="B252" s="17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T252"/>
    </row>
    <row r="253" spans="1:46" s="209" customFormat="1" ht="12.75" x14ac:dyDescent="0.2">
      <c r="A253" s="10"/>
      <c r="B253" s="17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T253"/>
    </row>
    <row r="254" spans="1:46" s="209" customFormat="1" ht="12.75" x14ac:dyDescent="0.2">
      <c r="A254" s="10"/>
      <c r="B254" s="17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T254"/>
    </row>
    <row r="255" spans="1:46" s="209" customFormat="1" ht="12.75" x14ac:dyDescent="0.2">
      <c r="A255" s="10"/>
      <c r="B255" s="17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T255"/>
    </row>
    <row r="256" spans="1:46" s="209" customFormat="1" ht="12.75" x14ac:dyDescent="0.2">
      <c r="A256" s="10"/>
      <c r="B256" s="17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T256"/>
    </row>
    <row r="257" spans="1:46" s="209" customFormat="1" ht="12.75" x14ac:dyDescent="0.2">
      <c r="A257" s="10"/>
      <c r="B257" s="17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T257"/>
    </row>
    <row r="258" spans="1:46" s="209" customFormat="1" ht="12.75" x14ac:dyDescent="0.2">
      <c r="A258" s="10"/>
      <c r="B258" s="17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T258"/>
    </row>
    <row r="259" spans="1:46" s="209" customFormat="1" ht="12.75" x14ac:dyDescent="0.2">
      <c r="A259" s="10"/>
      <c r="B259" s="17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T259"/>
    </row>
    <row r="260" spans="1:46" s="209" customFormat="1" ht="12.75" x14ac:dyDescent="0.2">
      <c r="A260" s="10"/>
      <c r="B260" s="17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T260"/>
    </row>
    <row r="261" spans="1:46" s="209" customFormat="1" ht="12.75" x14ac:dyDescent="0.2">
      <c r="A261" s="10"/>
      <c r="B261" s="17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T261"/>
    </row>
    <row r="262" spans="1:46" s="209" customFormat="1" ht="12.75" x14ac:dyDescent="0.2">
      <c r="A262" s="10"/>
      <c r="B262" s="17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T262"/>
    </row>
    <row r="263" spans="1:46" s="209" customFormat="1" ht="12.75" x14ac:dyDescent="0.2">
      <c r="A263" s="10"/>
      <c r="B263" s="17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T263"/>
    </row>
    <row r="264" spans="1:46" s="209" customFormat="1" ht="12.75" x14ac:dyDescent="0.2">
      <c r="A264" s="10"/>
      <c r="B264" s="17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T264"/>
    </row>
    <row r="265" spans="1:46" s="209" customFormat="1" ht="12.75" x14ac:dyDescent="0.2">
      <c r="A265" s="10"/>
      <c r="B265" s="17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T265"/>
    </row>
    <row r="266" spans="1:46" s="209" customFormat="1" ht="12.75" x14ac:dyDescent="0.2">
      <c r="A266" s="10"/>
      <c r="B266" s="17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T266"/>
    </row>
    <row r="267" spans="1:46" s="209" customFormat="1" ht="12.75" x14ac:dyDescent="0.2">
      <c r="A267" s="10"/>
      <c r="B267" s="17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T267"/>
    </row>
    <row r="268" spans="1:46" s="209" customFormat="1" ht="12.75" x14ac:dyDescent="0.2">
      <c r="A268" s="10"/>
      <c r="B268" s="17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T268"/>
    </row>
    <row r="269" spans="1:46" s="209" customFormat="1" ht="12.75" x14ac:dyDescent="0.2">
      <c r="A269" s="10"/>
      <c r="B269" s="17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T269"/>
    </row>
    <row r="270" spans="1:46" s="209" customFormat="1" ht="12.75" x14ac:dyDescent="0.2">
      <c r="A270" s="10"/>
      <c r="B270" s="17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T270"/>
    </row>
    <row r="271" spans="1:46" s="209" customFormat="1" ht="12.75" x14ac:dyDescent="0.2">
      <c r="A271" s="10"/>
      <c r="B271" s="17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T271"/>
    </row>
    <row r="272" spans="1:46" s="209" customFormat="1" ht="12.75" x14ac:dyDescent="0.2">
      <c r="A272" s="10"/>
      <c r="B272" s="17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T272"/>
    </row>
    <row r="273" spans="1:46" s="209" customFormat="1" ht="12.75" x14ac:dyDescent="0.2">
      <c r="A273" s="10"/>
      <c r="B273" s="17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T273"/>
    </row>
    <row r="274" spans="1:46" s="209" customFormat="1" ht="12.75" x14ac:dyDescent="0.2">
      <c r="A274" s="10"/>
      <c r="B274" s="17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T274"/>
    </row>
    <row r="275" spans="1:46" s="209" customFormat="1" ht="12.75" x14ac:dyDescent="0.2">
      <c r="A275" s="10"/>
      <c r="B275" s="17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T275"/>
    </row>
    <row r="276" spans="1:46" s="209" customFormat="1" ht="12.75" x14ac:dyDescent="0.2">
      <c r="A276" s="10"/>
      <c r="B276" s="17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T276"/>
    </row>
    <row r="277" spans="1:46" s="209" customFormat="1" ht="12.75" x14ac:dyDescent="0.2">
      <c r="A277" s="10"/>
      <c r="B277" s="17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T277"/>
    </row>
    <row r="278" spans="1:46" s="209" customFormat="1" ht="12.75" x14ac:dyDescent="0.2">
      <c r="A278" s="10"/>
      <c r="B278" s="17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T278"/>
    </row>
    <row r="279" spans="1:46" s="209" customFormat="1" ht="12.75" x14ac:dyDescent="0.2">
      <c r="A279" s="10"/>
      <c r="B279" s="17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T279"/>
    </row>
    <row r="280" spans="1:46" s="209" customFormat="1" ht="12.75" x14ac:dyDescent="0.2">
      <c r="A280" s="10"/>
      <c r="B280" s="17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T280"/>
    </row>
    <row r="281" spans="1:46" s="209" customFormat="1" ht="12.75" x14ac:dyDescent="0.2">
      <c r="A281" s="10"/>
      <c r="B281" s="17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T281"/>
    </row>
    <row r="282" spans="1:46" s="209" customFormat="1" ht="12.75" x14ac:dyDescent="0.2">
      <c r="A282" s="10"/>
      <c r="B282" s="17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T282"/>
    </row>
    <row r="283" spans="1:46" s="209" customFormat="1" ht="12.75" x14ac:dyDescent="0.2">
      <c r="A283" s="10"/>
      <c r="B283" s="17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T283"/>
    </row>
    <row r="284" spans="1:46" s="209" customFormat="1" ht="12.75" x14ac:dyDescent="0.2">
      <c r="A284" s="10"/>
      <c r="B284" s="17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T284"/>
    </row>
    <row r="285" spans="1:46" s="209" customFormat="1" ht="12.75" x14ac:dyDescent="0.2">
      <c r="A285" s="10"/>
      <c r="B285" s="17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T285"/>
    </row>
    <row r="286" spans="1:46" s="209" customFormat="1" ht="12.75" x14ac:dyDescent="0.2">
      <c r="A286" s="10"/>
      <c r="B286" s="17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T286"/>
    </row>
    <row r="287" spans="1:46" s="209" customFormat="1" ht="12.75" x14ac:dyDescent="0.2">
      <c r="A287" s="10"/>
      <c r="B287" s="17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T287"/>
    </row>
    <row r="288" spans="1:46" s="209" customFormat="1" ht="12.75" x14ac:dyDescent="0.2">
      <c r="A288" s="10"/>
      <c r="B288" s="17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T288"/>
    </row>
    <row r="289" spans="1:46" s="209" customFormat="1" ht="12.75" x14ac:dyDescent="0.2">
      <c r="A289" s="10"/>
      <c r="B289" s="17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T289"/>
    </row>
    <row r="290" spans="1:46" s="209" customFormat="1" ht="12.75" x14ac:dyDescent="0.2">
      <c r="A290" s="10"/>
      <c r="B290" s="17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T290"/>
    </row>
    <row r="291" spans="1:46" s="209" customFormat="1" ht="12.75" x14ac:dyDescent="0.2">
      <c r="A291" s="10"/>
      <c r="B291" s="17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T291"/>
    </row>
    <row r="292" spans="1:46" s="209" customFormat="1" ht="12.75" x14ac:dyDescent="0.2">
      <c r="A292" s="10"/>
      <c r="B292" s="17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T292"/>
    </row>
    <row r="293" spans="1:46" s="209" customFormat="1" ht="12.75" x14ac:dyDescent="0.2">
      <c r="A293" s="10"/>
      <c r="B293" s="17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T293"/>
    </row>
    <row r="294" spans="1:46" s="209" customFormat="1" ht="12.75" x14ac:dyDescent="0.2">
      <c r="A294" s="10"/>
      <c r="B294" s="17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T294"/>
    </row>
    <row r="295" spans="1:46" s="209" customFormat="1" ht="12.75" x14ac:dyDescent="0.2">
      <c r="A295" s="10"/>
      <c r="B295" s="17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T295"/>
    </row>
    <row r="296" spans="1:46" s="209" customFormat="1" ht="12.75" x14ac:dyDescent="0.2">
      <c r="A296" s="10"/>
      <c r="B296" s="17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T296"/>
    </row>
    <row r="297" spans="1:46" s="209" customFormat="1" ht="12.75" x14ac:dyDescent="0.2">
      <c r="A297" s="10"/>
      <c r="B297" s="17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T297"/>
    </row>
    <row r="298" spans="1:46" s="209" customFormat="1" ht="12.75" x14ac:dyDescent="0.2">
      <c r="A298" s="10"/>
      <c r="B298" s="17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T298"/>
    </row>
    <row r="299" spans="1:46" s="209" customFormat="1" ht="12.75" x14ac:dyDescent="0.2">
      <c r="A299" s="10"/>
      <c r="B299" s="17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T299"/>
    </row>
    <row r="300" spans="1:46" s="209" customFormat="1" ht="12.75" x14ac:dyDescent="0.2">
      <c r="A300" s="10"/>
      <c r="B300" s="17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T300"/>
    </row>
    <row r="301" spans="1:46" s="209" customFormat="1" ht="12.75" x14ac:dyDescent="0.2">
      <c r="A301" s="10"/>
      <c r="B301" s="17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T301"/>
    </row>
    <row r="302" spans="1:46" s="209" customFormat="1" ht="12.75" x14ac:dyDescent="0.2">
      <c r="A302" s="10"/>
      <c r="B302" s="17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T302"/>
    </row>
    <row r="303" spans="1:46" s="209" customFormat="1" ht="12.75" x14ac:dyDescent="0.2">
      <c r="A303" s="10"/>
      <c r="B303" s="17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T303"/>
    </row>
    <row r="304" spans="1:46" s="209" customFormat="1" ht="12.75" x14ac:dyDescent="0.2">
      <c r="A304" s="10"/>
      <c r="B304" s="17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T304"/>
    </row>
    <row r="305" spans="1:46" s="209" customFormat="1" ht="12.75" x14ac:dyDescent="0.2">
      <c r="A305" s="10"/>
      <c r="B305" s="17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T305"/>
    </row>
    <row r="306" spans="1:46" s="209" customFormat="1" ht="12.75" x14ac:dyDescent="0.2">
      <c r="A306" s="10"/>
      <c r="B306" s="17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T306"/>
    </row>
    <row r="307" spans="1:46" s="209" customFormat="1" ht="12.75" x14ac:dyDescent="0.2">
      <c r="A307" s="10"/>
      <c r="B307" s="17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T307"/>
    </row>
    <row r="308" spans="1:46" s="209" customFormat="1" ht="12.75" x14ac:dyDescent="0.2">
      <c r="A308" s="10"/>
      <c r="B308" s="17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T308"/>
    </row>
    <row r="309" spans="1:46" s="209" customFormat="1" ht="12.75" x14ac:dyDescent="0.2">
      <c r="A309" s="10"/>
      <c r="B309" s="17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T309"/>
    </row>
    <row r="310" spans="1:46" s="209" customFormat="1" ht="12.75" x14ac:dyDescent="0.2">
      <c r="A310" s="10"/>
      <c r="B310" s="17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T310"/>
    </row>
    <row r="311" spans="1:46" s="209" customFormat="1" ht="12.75" x14ac:dyDescent="0.2">
      <c r="A311" s="10"/>
      <c r="B311" s="17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T311"/>
    </row>
    <row r="312" spans="1:46" s="209" customFormat="1" ht="12.75" x14ac:dyDescent="0.2">
      <c r="A312" s="10"/>
      <c r="B312" s="17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T312"/>
    </row>
    <row r="313" spans="1:46" s="209" customFormat="1" ht="12.75" x14ac:dyDescent="0.2">
      <c r="A313" s="10"/>
      <c r="B313" s="17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T313"/>
    </row>
    <row r="314" spans="1:46" s="209" customFormat="1" ht="12.75" x14ac:dyDescent="0.2">
      <c r="A314" s="10"/>
      <c r="B314" s="17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T314"/>
    </row>
    <row r="315" spans="1:46" s="209" customFormat="1" ht="12.75" x14ac:dyDescent="0.2">
      <c r="A315" s="10"/>
      <c r="B315" s="17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T315"/>
    </row>
    <row r="316" spans="1:46" s="209" customFormat="1" ht="12.75" x14ac:dyDescent="0.2">
      <c r="A316" s="10"/>
      <c r="B316" s="17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T316"/>
    </row>
    <row r="317" spans="1:46" s="209" customFormat="1" ht="12.75" x14ac:dyDescent="0.2">
      <c r="A317" s="10"/>
      <c r="B317" s="17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T317"/>
    </row>
    <row r="318" spans="1:46" s="209" customFormat="1" ht="12.75" x14ac:dyDescent="0.2">
      <c r="A318" s="10"/>
      <c r="B318" s="17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T318"/>
    </row>
    <row r="319" spans="1:46" s="209" customFormat="1" ht="12.75" x14ac:dyDescent="0.2">
      <c r="A319" s="10"/>
      <c r="B319" s="17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T319"/>
    </row>
    <row r="320" spans="1:46" s="209" customFormat="1" ht="12.75" x14ac:dyDescent="0.2">
      <c r="A320" s="10"/>
      <c r="B320" s="17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T320"/>
    </row>
    <row r="321" spans="1:46" s="209" customFormat="1" ht="12.75" x14ac:dyDescent="0.2">
      <c r="A321" s="10"/>
      <c r="B321" s="17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T321"/>
    </row>
    <row r="322" spans="1:46" s="209" customFormat="1" ht="12.75" x14ac:dyDescent="0.2">
      <c r="A322" s="10"/>
      <c r="B322" s="17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T322"/>
    </row>
    <row r="323" spans="1:46" s="209" customFormat="1" ht="12.75" x14ac:dyDescent="0.2">
      <c r="A323" s="10"/>
      <c r="B323" s="17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T323"/>
    </row>
    <row r="324" spans="1:46" s="209" customFormat="1" ht="12.75" x14ac:dyDescent="0.2">
      <c r="A324" s="10"/>
      <c r="B324" s="17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T324"/>
    </row>
    <row r="325" spans="1:46" s="209" customFormat="1" ht="12.75" x14ac:dyDescent="0.2">
      <c r="A325" s="10"/>
      <c r="B325" s="17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T325"/>
    </row>
    <row r="326" spans="1:46" s="209" customFormat="1" ht="12.75" x14ac:dyDescent="0.2">
      <c r="A326" s="10"/>
      <c r="B326" s="17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T326"/>
    </row>
    <row r="327" spans="1:46" s="209" customFormat="1" ht="12.75" x14ac:dyDescent="0.2">
      <c r="A327" s="10"/>
      <c r="B327" s="17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T327"/>
    </row>
    <row r="328" spans="1:46" s="209" customFormat="1" ht="12.75" x14ac:dyDescent="0.2">
      <c r="A328" s="10"/>
      <c r="B328" s="17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T328"/>
    </row>
    <row r="329" spans="1:46" s="209" customFormat="1" ht="12.75" x14ac:dyDescent="0.2">
      <c r="A329" s="10"/>
      <c r="B329" s="17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T329"/>
    </row>
    <row r="330" spans="1:46" s="209" customFormat="1" ht="12.75" x14ac:dyDescent="0.2">
      <c r="A330" s="10"/>
      <c r="B330" s="17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T330"/>
    </row>
    <row r="331" spans="1:46" s="209" customFormat="1" ht="12.75" x14ac:dyDescent="0.2">
      <c r="A331" s="10"/>
      <c r="B331" s="17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T331"/>
    </row>
    <row r="332" spans="1:46" s="209" customFormat="1" ht="12.75" x14ac:dyDescent="0.2">
      <c r="A332" s="10"/>
      <c r="B332" s="17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T332"/>
    </row>
    <row r="333" spans="1:46" s="209" customFormat="1" ht="12.75" x14ac:dyDescent="0.2">
      <c r="A333" s="10"/>
      <c r="B333" s="17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T333"/>
    </row>
    <row r="334" spans="1:46" s="209" customFormat="1" ht="12.75" x14ac:dyDescent="0.2">
      <c r="A334" s="10"/>
      <c r="B334" s="17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T334"/>
    </row>
    <row r="335" spans="1:46" s="209" customFormat="1" ht="12.75" x14ac:dyDescent="0.2">
      <c r="A335" s="10"/>
      <c r="B335" s="17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T335"/>
    </row>
    <row r="336" spans="1:46" s="209" customFormat="1" ht="12.75" x14ac:dyDescent="0.2">
      <c r="A336" s="10"/>
      <c r="B336" s="17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T336"/>
    </row>
    <row r="337" spans="1:46" s="209" customFormat="1" ht="12.75" x14ac:dyDescent="0.2">
      <c r="A337" s="10"/>
      <c r="B337" s="17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T337"/>
    </row>
    <row r="338" spans="1:46" s="209" customFormat="1" ht="12.75" x14ac:dyDescent="0.2">
      <c r="A338" s="10"/>
      <c r="B338" s="17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T338"/>
    </row>
    <row r="339" spans="1:46" s="209" customFormat="1" ht="12.75" x14ac:dyDescent="0.2">
      <c r="A339" s="10"/>
      <c r="B339" s="17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T339"/>
    </row>
    <row r="340" spans="1:46" s="209" customFormat="1" ht="12.75" x14ac:dyDescent="0.2">
      <c r="A340" s="10"/>
      <c r="B340" s="17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T340"/>
    </row>
    <row r="341" spans="1:46" s="209" customFormat="1" ht="12.75" x14ac:dyDescent="0.2">
      <c r="A341" s="10"/>
      <c r="B341" s="17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T341"/>
    </row>
    <row r="342" spans="1:46" s="209" customFormat="1" ht="12.75" x14ac:dyDescent="0.2">
      <c r="A342" s="10"/>
      <c r="B342" s="17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T342"/>
    </row>
    <row r="343" spans="1:46" s="209" customFormat="1" ht="12.75" x14ac:dyDescent="0.2">
      <c r="A343" s="10"/>
      <c r="B343" s="17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T343"/>
    </row>
    <row r="344" spans="1:46" s="209" customFormat="1" ht="12.75" x14ac:dyDescent="0.2">
      <c r="A344" s="10"/>
      <c r="B344" s="17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T344"/>
    </row>
    <row r="345" spans="1:46" s="209" customFormat="1" ht="12.75" x14ac:dyDescent="0.2">
      <c r="A345" s="10"/>
      <c r="B345" s="17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T345"/>
    </row>
    <row r="346" spans="1:46" s="209" customFormat="1" ht="12.75" x14ac:dyDescent="0.2">
      <c r="A346" s="10"/>
      <c r="B346" s="17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T346"/>
    </row>
    <row r="347" spans="1:46" s="209" customFormat="1" ht="12.75" x14ac:dyDescent="0.2">
      <c r="A347" s="10"/>
      <c r="B347" s="17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T347"/>
    </row>
    <row r="348" spans="1:46" s="209" customFormat="1" ht="12.75" x14ac:dyDescent="0.2">
      <c r="A348" s="10"/>
      <c r="B348" s="17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T348"/>
    </row>
    <row r="349" spans="1:46" s="209" customFormat="1" ht="12.75" x14ac:dyDescent="0.2">
      <c r="A349" s="10"/>
      <c r="B349" s="17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T349"/>
    </row>
    <row r="350" spans="1:46" s="209" customFormat="1" ht="12.75" x14ac:dyDescent="0.2">
      <c r="A350" s="10"/>
      <c r="B350" s="17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T350"/>
    </row>
    <row r="351" spans="1:46" s="209" customFormat="1" ht="12.75" x14ac:dyDescent="0.2">
      <c r="A351" s="10"/>
      <c r="B351" s="17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T351"/>
    </row>
    <row r="352" spans="1:46" s="209" customFormat="1" ht="12.75" x14ac:dyDescent="0.2">
      <c r="A352" s="10"/>
      <c r="B352" s="17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T352"/>
    </row>
    <row r="353" spans="1:46" s="209" customFormat="1" ht="12.75" x14ac:dyDescent="0.2">
      <c r="A353" s="10"/>
      <c r="B353" s="17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T353"/>
    </row>
    <row r="354" spans="1:46" s="209" customFormat="1" ht="12.75" x14ac:dyDescent="0.2">
      <c r="A354" s="10"/>
      <c r="B354" s="17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T354"/>
    </row>
    <row r="355" spans="1:46" s="209" customFormat="1" ht="12.75" x14ac:dyDescent="0.2">
      <c r="A355" s="10"/>
      <c r="B355" s="17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T355"/>
    </row>
    <row r="356" spans="1:46" s="209" customFormat="1" ht="12.75" x14ac:dyDescent="0.2">
      <c r="A356" s="10"/>
      <c r="B356" s="17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T356"/>
    </row>
    <row r="357" spans="1:46" s="209" customFormat="1" ht="12.75" x14ac:dyDescent="0.2">
      <c r="A357" s="10"/>
      <c r="B357" s="17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T357"/>
    </row>
    <row r="358" spans="1:46" s="209" customFormat="1" ht="12.75" x14ac:dyDescent="0.2">
      <c r="A358" s="10"/>
      <c r="B358" s="17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T358"/>
    </row>
    <row r="359" spans="1:46" s="209" customFormat="1" ht="12.75" x14ac:dyDescent="0.2">
      <c r="A359" s="10"/>
      <c r="B359" s="17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T359"/>
    </row>
    <row r="360" spans="1:46" s="209" customFormat="1" ht="12.75" x14ac:dyDescent="0.2">
      <c r="A360" s="10"/>
      <c r="B360" s="17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T360"/>
    </row>
    <row r="361" spans="1:46" s="209" customFormat="1" ht="12.75" x14ac:dyDescent="0.2">
      <c r="A361" s="10"/>
      <c r="B361" s="17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T361"/>
    </row>
    <row r="362" spans="1:46" s="209" customFormat="1" ht="12.75" x14ac:dyDescent="0.2">
      <c r="A362" s="10"/>
      <c r="B362" s="17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T362"/>
    </row>
    <row r="363" spans="1:46" s="209" customFormat="1" ht="12.75" x14ac:dyDescent="0.2">
      <c r="A363" s="10"/>
      <c r="B363" s="17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T363"/>
    </row>
    <row r="364" spans="1:46" s="209" customFormat="1" ht="12.75" x14ac:dyDescent="0.2">
      <c r="A364" s="10"/>
      <c r="B364" s="17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T364"/>
    </row>
    <row r="365" spans="1:46" s="209" customFormat="1" ht="12.75" x14ac:dyDescent="0.2">
      <c r="A365" s="10"/>
      <c r="B365" s="17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T365"/>
    </row>
    <row r="366" spans="1:46" s="209" customFormat="1" ht="12.75" x14ac:dyDescent="0.2">
      <c r="A366" s="10"/>
      <c r="B366" s="17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T366"/>
    </row>
    <row r="367" spans="1:46" s="209" customFormat="1" ht="12.75" x14ac:dyDescent="0.2">
      <c r="A367" s="10"/>
      <c r="B367" s="17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T367"/>
    </row>
    <row r="368" spans="1:46" s="209" customFormat="1" ht="12.75" x14ac:dyDescent="0.2">
      <c r="A368" s="10"/>
      <c r="B368" s="17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T368"/>
    </row>
    <row r="369" spans="1:46" s="209" customFormat="1" ht="12.75" x14ac:dyDescent="0.2">
      <c r="A369" s="10"/>
      <c r="B369" s="17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T369"/>
    </row>
    <row r="370" spans="1:46" s="209" customFormat="1" ht="12.75" x14ac:dyDescent="0.2">
      <c r="A370" s="10"/>
      <c r="B370" s="17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T370"/>
    </row>
    <row r="371" spans="1:46" s="209" customFormat="1" ht="12.75" x14ac:dyDescent="0.2">
      <c r="A371" s="10"/>
      <c r="B371" s="17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T371"/>
    </row>
    <row r="372" spans="1:46" s="209" customFormat="1" ht="12.75" x14ac:dyDescent="0.2">
      <c r="A372" s="10"/>
      <c r="B372" s="17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T372"/>
    </row>
    <row r="373" spans="1:46" s="209" customFormat="1" ht="12.75" x14ac:dyDescent="0.2">
      <c r="A373" s="10"/>
      <c r="B373" s="17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T373"/>
    </row>
    <row r="374" spans="1:46" s="209" customFormat="1" ht="12.75" x14ac:dyDescent="0.2">
      <c r="A374" s="10"/>
      <c r="B374" s="17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T374"/>
    </row>
    <row r="375" spans="1:46" s="209" customFormat="1" ht="12.75" x14ac:dyDescent="0.2">
      <c r="A375" s="10"/>
      <c r="B375" s="17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T375"/>
    </row>
    <row r="376" spans="1:46" s="209" customFormat="1" ht="12.75" x14ac:dyDescent="0.2">
      <c r="A376" s="10"/>
      <c r="B376" s="17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T376"/>
    </row>
    <row r="377" spans="1:46" s="209" customFormat="1" ht="12.75" x14ac:dyDescent="0.2">
      <c r="A377" s="10"/>
      <c r="B377" s="17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T377"/>
    </row>
    <row r="378" spans="1:46" s="209" customFormat="1" ht="12.75" x14ac:dyDescent="0.2">
      <c r="A378" s="10"/>
      <c r="B378" s="17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T378"/>
    </row>
    <row r="379" spans="1:46" s="209" customFormat="1" ht="12.75" x14ac:dyDescent="0.2">
      <c r="A379" s="10"/>
      <c r="B379" s="17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T379"/>
    </row>
    <row r="380" spans="1:46" s="209" customFormat="1" ht="12.75" x14ac:dyDescent="0.2">
      <c r="A380" s="10"/>
      <c r="B380" s="17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T380"/>
    </row>
    <row r="381" spans="1:46" s="209" customFormat="1" ht="12.75" x14ac:dyDescent="0.2">
      <c r="A381" s="10"/>
      <c r="B381" s="17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T381"/>
    </row>
    <row r="382" spans="1:46" s="209" customFormat="1" ht="12.75" x14ac:dyDescent="0.2">
      <c r="A382" s="10"/>
      <c r="B382" s="17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T382"/>
    </row>
    <row r="383" spans="1:46" s="209" customFormat="1" ht="12.75" x14ac:dyDescent="0.2">
      <c r="A383" s="10"/>
      <c r="B383" s="17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T383"/>
    </row>
    <row r="384" spans="1:46" s="209" customFormat="1" ht="12.75" x14ac:dyDescent="0.2">
      <c r="A384" s="10"/>
      <c r="B384" s="17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T384"/>
    </row>
    <row r="385" spans="1:46" s="209" customFormat="1" ht="12.75" x14ac:dyDescent="0.2">
      <c r="A385" s="10"/>
      <c r="B385" s="17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T385"/>
    </row>
    <row r="386" spans="1:46" s="209" customFormat="1" ht="12.75" x14ac:dyDescent="0.2">
      <c r="A386" s="10"/>
      <c r="B386" s="17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T386"/>
    </row>
    <row r="387" spans="1:46" s="209" customFormat="1" ht="12.75" x14ac:dyDescent="0.2">
      <c r="A387" s="10"/>
      <c r="B387" s="17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T387"/>
    </row>
    <row r="388" spans="1:46" s="209" customFormat="1" ht="12.75" x14ac:dyDescent="0.2">
      <c r="A388" s="10"/>
      <c r="B388" s="17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T388"/>
    </row>
    <row r="389" spans="1:46" s="209" customFormat="1" ht="12.75" x14ac:dyDescent="0.2">
      <c r="A389" s="10"/>
      <c r="B389" s="17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T389"/>
    </row>
    <row r="390" spans="1:46" s="209" customFormat="1" ht="12.75" x14ac:dyDescent="0.2">
      <c r="A390" s="10"/>
      <c r="B390" s="17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T390"/>
    </row>
    <row r="391" spans="1:46" s="209" customFormat="1" ht="12.75" x14ac:dyDescent="0.2">
      <c r="A391" s="10"/>
      <c r="B391" s="17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T391"/>
    </row>
    <row r="392" spans="1:46" s="209" customFormat="1" ht="12.75" x14ac:dyDescent="0.2">
      <c r="A392" s="10"/>
      <c r="B392" s="17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T392"/>
    </row>
    <row r="393" spans="1:46" s="209" customFormat="1" ht="12.75" x14ac:dyDescent="0.2">
      <c r="A393" s="10"/>
      <c r="B393" s="17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T393"/>
    </row>
    <row r="394" spans="1:46" s="209" customFormat="1" ht="12.75" x14ac:dyDescent="0.2">
      <c r="A394" s="10"/>
      <c r="B394" s="17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T394"/>
    </row>
    <row r="395" spans="1:46" s="209" customFormat="1" ht="12.75" x14ac:dyDescent="0.2">
      <c r="A395" s="10"/>
      <c r="B395" s="17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T395"/>
    </row>
    <row r="396" spans="1:46" s="209" customFormat="1" ht="12.75" x14ac:dyDescent="0.2">
      <c r="A396" s="10"/>
      <c r="B396" s="17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T396"/>
    </row>
    <row r="397" spans="1:46" s="209" customFormat="1" ht="12.75" x14ac:dyDescent="0.2">
      <c r="A397" s="10"/>
      <c r="B397" s="17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T397"/>
    </row>
    <row r="398" spans="1:46" s="209" customFormat="1" ht="12.75" x14ac:dyDescent="0.2">
      <c r="A398" s="10"/>
      <c r="B398" s="17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T398"/>
    </row>
    <row r="399" spans="1:46" s="209" customFormat="1" ht="12.75" x14ac:dyDescent="0.2">
      <c r="A399" s="10"/>
      <c r="B399" s="17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T399"/>
    </row>
    <row r="400" spans="1:46" s="209" customFormat="1" ht="12.75" x14ac:dyDescent="0.2">
      <c r="A400" s="10"/>
      <c r="B400" s="17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T400"/>
    </row>
    <row r="401" spans="1:46" s="209" customFormat="1" ht="12.75" x14ac:dyDescent="0.2">
      <c r="A401" s="10"/>
      <c r="B401" s="17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T401"/>
    </row>
    <row r="402" spans="1:46" s="209" customFormat="1" ht="12.75" x14ac:dyDescent="0.2">
      <c r="A402" s="10"/>
      <c r="B402" s="17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T402"/>
    </row>
    <row r="403" spans="1:46" s="209" customFormat="1" ht="12.75" x14ac:dyDescent="0.2">
      <c r="A403" s="10"/>
      <c r="B403" s="17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T403"/>
    </row>
    <row r="404" spans="1:46" s="209" customFormat="1" ht="12.75" x14ac:dyDescent="0.2">
      <c r="A404" s="10"/>
      <c r="B404" s="17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T404"/>
    </row>
    <row r="405" spans="1:46" s="209" customFormat="1" ht="12.75" x14ac:dyDescent="0.2">
      <c r="A405" s="10"/>
      <c r="B405" s="17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T405"/>
    </row>
    <row r="406" spans="1:46" s="209" customFormat="1" ht="12.75" x14ac:dyDescent="0.2">
      <c r="A406" s="10"/>
      <c r="B406" s="17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T406"/>
    </row>
    <row r="407" spans="1:46" s="209" customFormat="1" ht="12.75" x14ac:dyDescent="0.2">
      <c r="A407" s="10"/>
      <c r="B407" s="17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T407"/>
    </row>
    <row r="408" spans="1:46" s="209" customFormat="1" ht="12.75" x14ac:dyDescent="0.2">
      <c r="A408" s="10"/>
      <c r="B408" s="17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T408"/>
    </row>
    <row r="409" spans="1:46" s="209" customFormat="1" ht="12.75" x14ac:dyDescent="0.2">
      <c r="A409" s="10"/>
      <c r="B409" s="17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T409"/>
    </row>
    <row r="410" spans="1:46" s="209" customFormat="1" ht="12.75" x14ac:dyDescent="0.2">
      <c r="A410" s="10"/>
      <c r="B410" s="17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T410"/>
    </row>
    <row r="411" spans="1:46" s="209" customFormat="1" ht="12.75" x14ac:dyDescent="0.2">
      <c r="A411" s="10"/>
      <c r="B411" s="17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T411"/>
    </row>
    <row r="412" spans="1:46" s="209" customFormat="1" ht="12.75" x14ac:dyDescent="0.2">
      <c r="A412" s="10"/>
      <c r="B412" s="17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T412"/>
    </row>
    <row r="413" spans="1:46" s="209" customFormat="1" ht="12.75" x14ac:dyDescent="0.2">
      <c r="A413" s="10"/>
      <c r="B413" s="17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T413"/>
    </row>
    <row r="414" spans="1:46" s="209" customFormat="1" ht="12.75" x14ac:dyDescent="0.2">
      <c r="A414" s="10"/>
      <c r="B414" s="17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T414"/>
    </row>
    <row r="415" spans="1:46" s="209" customFormat="1" ht="12.75" x14ac:dyDescent="0.2">
      <c r="A415" s="10"/>
      <c r="B415" s="17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T415"/>
    </row>
    <row r="416" spans="1:46" s="209" customFormat="1" ht="12.75" x14ac:dyDescent="0.2">
      <c r="A416" s="10"/>
      <c r="B416" s="17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T416"/>
    </row>
    <row r="417" spans="1:46" s="209" customFormat="1" ht="12.75" x14ac:dyDescent="0.2">
      <c r="A417" s="10"/>
      <c r="B417" s="17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T417"/>
    </row>
    <row r="418" spans="1:46" s="209" customFormat="1" ht="12.75" x14ac:dyDescent="0.2">
      <c r="A418" s="10"/>
      <c r="B418" s="17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T418"/>
    </row>
    <row r="419" spans="1:46" s="209" customFormat="1" ht="12.75" x14ac:dyDescent="0.2">
      <c r="A419" s="10"/>
      <c r="B419" s="17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T419"/>
    </row>
    <row r="420" spans="1:46" s="209" customFormat="1" ht="12.75" x14ac:dyDescent="0.2">
      <c r="A420" s="10"/>
      <c r="B420" s="17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T420"/>
    </row>
    <row r="421" spans="1:46" s="209" customFormat="1" ht="12.75" x14ac:dyDescent="0.2">
      <c r="A421" s="10"/>
      <c r="B421" s="17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T421"/>
    </row>
    <row r="422" spans="1:46" s="209" customFormat="1" ht="12.75" x14ac:dyDescent="0.2">
      <c r="A422" s="10"/>
      <c r="B422" s="17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T422"/>
    </row>
    <row r="423" spans="1:46" s="209" customFormat="1" ht="12.75" x14ac:dyDescent="0.2">
      <c r="A423" s="10"/>
      <c r="B423" s="17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T423"/>
    </row>
    <row r="424" spans="1:46" s="209" customFormat="1" ht="12.75" x14ac:dyDescent="0.2">
      <c r="A424" s="10"/>
      <c r="B424" s="17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T424"/>
    </row>
    <row r="425" spans="1:46" s="209" customFormat="1" ht="12.75" x14ac:dyDescent="0.2">
      <c r="A425" s="10"/>
      <c r="B425" s="17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T425"/>
    </row>
    <row r="426" spans="1:46" s="209" customFormat="1" ht="12.75" x14ac:dyDescent="0.2">
      <c r="A426" s="10"/>
      <c r="B426" s="17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T426"/>
    </row>
    <row r="427" spans="1:46" s="209" customFormat="1" ht="12.75" x14ac:dyDescent="0.2">
      <c r="A427" s="10"/>
      <c r="B427" s="17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T427"/>
    </row>
    <row r="428" spans="1:46" s="209" customFormat="1" ht="12.75" x14ac:dyDescent="0.2">
      <c r="A428" s="10"/>
      <c r="B428" s="17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T428"/>
    </row>
    <row r="429" spans="1:46" s="209" customFormat="1" ht="12.75" x14ac:dyDescent="0.2">
      <c r="A429" s="10"/>
      <c r="B429" s="17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T429"/>
    </row>
    <row r="430" spans="1:46" s="209" customFormat="1" ht="12.75" x14ac:dyDescent="0.2">
      <c r="A430" s="10"/>
      <c r="B430" s="17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T430"/>
    </row>
    <row r="431" spans="1:46" s="209" customFormat="1" ht="12.75" x14ac:dyDescent="0.2">
      <c r="A431" s="10"/>
      <c r="B431" s="17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T431"/>
    </row>
    <row r="432" spans="1:46" s="209" customFormat="1" ht="12.75" x14ac:dyDescent="0.2">
      <c r="A432" s="10"/>
      <c r="B432" s="17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T432"/>
    </row>
    <row r="433" spans="1:46" s="209" customFormat="1" ht="12.75" x14ac:dyDescent="0.2">
      <c r="A433" s="10"/>
      <c r="B433" s="17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T433"/>
    </row>
    <row r="434" spans="1:46" s="209" customFormat="1" ht="12.75" x14ac:dyDescent="0.2">
      <c r="A434" s="10"/>
      <c r="B434" s="17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T434"/>
    </row>
    <row r="435" spans="1:46" s="209" customFormat="1" ht="12.75" x14ac:dyDescent="0.2">
      <c r="A435" s="10"/>
      <c r="B435" s="17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T435"/>
    </row>
    <row r="436" spans="1:46" s="209" customFormat="1" ht="12.75" x14ac:dyDescent="0.2">
      <c r="A436" s="10"/>
      <c r="B436" s="17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T436"/>
    </row>
    <row r="437" spans="1:46" s="209" customFormat="1" ht="12.75" x14ac:dyDescent="0.2">
      <c r="A437" s="10"/>
      <c r="B437" s="17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T437"/>
    </row>
    <row r="438" spans="1:46" s="209" customFormat="1" ht="12.75" x14ac:dyDescent="0.2">
      <c r="A438" s="10"/>
      <c r="B438" s="17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T438"/>
    </row>
    <row r="439" spans="1:46" s="209" customFormat="1" ht="12.75" x14ac:dyDescent="0.2">
      <c r="A439" s="10"/>
      <c r="B439" s="17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T439"/>
    </row>
    <row r="440" spans="1:46" s="209" customFormat="1" ht="12.75" x14ac:dyDescent="0.2">
      <c r="A440" s="10"/>
      <c r="B440" s="17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T440"/>
    </row>
    <row r="441" spans="1:46" s="209" customFormat="1" ht="12.75" x14ac:dyDescent="0.2">
      <c r="A441" s="10"/>
      <c r="B441" s="17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T441"/>
    </row>
    <row r="442" spans="1:46" s="209" customFormat="1" ht="12.75" x14ac:dyDescent="0.2">
      <c r="A442" s="10"/>
      <c r="B442" s="17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T442"/>
    </row>
    <row r="443" spans="1:46" s="209" customFormat="1" ht="12.75" x14ac:dyDescent="0.2">
      <c r="A443" s="10"/>
      <c r="B443" s="17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T443"/>
    </row>
    <row r="444" spans="1:46" s="209" customFormat="1" ht="12.75" x14ac:dyDescent="0.2">
      <c r="A444" s="10"/>
      <c r="B444" s="17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T444"/>
    </row>
    <row r="445" spans="1:46" s="209" customFormat="1" ht="12.75" x14ac:dyDescent="0.2">
      <c r="A445" s="10"/>
      <c r="B445" s="17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T445"/>
    </row>
    <row r="446" spans="1:46" s="209" customFormat="1" ht="12.75" x14ac:dyDescent="0.2">
      <c r="A446" s="10"/>
      <c r="B446" s="17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T446"/>
    </row>
    <row r="447" spans="1:46" s="209" customFormat="1" ht="12.75" x14ac:dyDescent="0.2">
      <c r="A447" s="10"/>
      <c r="B447" s="17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T447"/>
    </row>
    <row r="448" spans="1:46" s="209" customFormat="1" ht="12.75" x14ac:dyDescent="0.2">
      <c r="A448" s="10"/>
      <c r="B448" s="17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T448"/>
    </row>
    <row r="449" spans="1:46" s="209" customFormat="1" ht="12.75" x14ac:dyDescent="0.2">
      <c r="A449" s="10"/>
      <c r="B449" s="17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T449"/>
    </row>
    <row r="450" spans="1:46" s="209" customFormat="1" ht="12.75" x14ac:dyDescent="0.2">
      <c r="A450" s="10"/>
      <c r="B450" s="17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T450"/>
    </row>
    <row r="451" spans="1:46" s="209" customFormat="1" ht="12.75" x14ac:dyDescent="0.2">
      <c r="A451" s="10"/>
      <c r="B451" s="17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T451"/>
    </row>
    <row r="452" spans="1:46" s="209" customFormat="1" ht="12.75" x14ac:dyDescent="0.2">
      <c r="A452" s="10"/>
      <c r="B452" s="17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T452"/>
    </row>
    <row r="453" spans="1:46" s="209" customFormat="1" ht="12.75" x14ac:dyDescent="0.2">
      <c r="A453" s="10"/>
      <c r="B453" s="17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T453"/>
    </row>
    <row r="454" spans="1:46" s="209" customFormat="1" ht="12.75" x14ac:dyDescent="0.2">
      <c r="A454" s="10"/>
      <c r="B454" s="17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T454"/>
    </row>
    <row r="455" spans="1:46" s="209" customFormat="1" ht="12.75" x14ac:dyDescent="0.2">
      <c r="A455" s="10"/>
      <c r="B455" s="17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T455"/>
    </row>
    <row r="456" spans="1:46" s="209" customFormat="1" ht="12.75" x14ac:dyDescent="0.2">
      <c r="A456" s="10"/>
      <c r="B456" s="17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T456"/>
    </row>
    <row r="457" spans="1:46" s="209" customFormat="1" ht="12.75" x14ac:dyDescent="0.2">
      <c r="A457" s="10"/>
      <c r="B457" s="17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T457"/>
    </row>
    <row r="458" spans="1:46" s="209" customFormat="1" ht="12.75" x14ac:dyDescent="0.2">
      <c r="A458" s="10"/>
      <c r="B458" s="17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T458"/>
    </row>
    <row r="459" spans="1:46" s="209" customFormat="1" ht="12.75" x14ac:dyDescent="0.2">
      <c r="A459" s="10"/>
      <c r="B459" s="17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T459"/>
    </row>
    <row r="460" spans="1:46" s="209" customFormat="1" ht="12.75" x14ac:dyDescent="0.2">
      <c r="A460" s="10"/>
      <c r="B460" s="17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T460"/>
    </row>
    <row r="461" spans="1:46" s="209" customFormat="1" ht="12.75" x14ac:dyDescent="0.2">
      <c r="A461" s="10"/>
      <c r="B461" s="17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T461"/>
    </row>
    <row r="462" spans="1:46" s="209" customFormat="1" ht="12.75" x14ac:dyDescent="0.2">
      <c r="A462" s="10"/>
      <c r="B462" s="17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T462"/>
    </row>
    <row r="463" spans="1:46" s="209" customFormat="1" ht="12.75" x14ac:dyDescent="0.2">
      <c r="A463" s="10"/>
      <c r="B463" s="17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T463"/>
    </row>
    <row r="464" spans="1:46" s="209" customFormat="1" ht="12.75" x14ac:dyDescent="0.2">
      <c r="A464" s="10"/>
      <c r="B464" s="17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T464"/>
    </row>
    <row r="465" spans="1:46" s="209" customFormat="1" ht="12.75" x14ac:dyDescent="0.2">
      <c r="A465" s="10"/>
      <c r="B465" s="17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T465"/>
    </row>
    <row r="466" spans="1:46" s="209" customFormat="1" ht="12.75" x14ac:dyDescent="0.2">
      <c r="A466" s="10"/>
      <c r="B466" s="17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T466"/>
    </row>
    <row r="467" spans="1:46" s="209" customFormat="1" ht="12.75" x14ac:dyDescent="0.2">
      <c r="A467" s="10"/>
      <c r="B467" s="17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T467"/>
    </row>
    <row r="468" spans="1:46" s="209" customFormat="1" ht="12.75" x14ac:dyDescent="0.2">
      <c r="A468" s="10"/>
      <c r="B468" s="17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T468"/>
    </row>
    <row r="469" spans="1:46" s="209" customFormat="1" ht="12.75" x14ac:dyDescent="0.2">
      <c r="A469" s="10"/>
      <c r="B469" s="17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T469"/>
    </row>
    <row r="470" spans="1:46" s="209" customFormat="1" ht="12.75" x14ac:dyDescent="0.2">
      <c r="A470" s="10"/>
      <c r="B470" s="17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T470"/>
    </row>
    <row r="471" spans="1:46" s="209" customFormat="1" ht="12.75" x14ac:dyDescent="0.2">
      <c r="A471" s="10"/>
      <c r="B471" s="17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T471"/>
    </row>
    <row r="472" spans="1:46" s="209" customFormat="1" ht="12.75" x14ac:dyDescent="0.2">
      <c r="A472" s="10"/>
      <c r="B472" s="17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T472"/>
    </row>
    <row r="473" spans="1:46" s="209" customFormat="1" ht="12.75" x14ac:dyDescent="0.2">
      <c r="A473" s="10"/>
      <c r="B473" s="17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T473"/>
    </row>
    <row r="474" spans="1:46" s="209" customFormat="1" ht="12.75" x14ac:dyDescent="0.2">
      <c r="A474" s="10"/>
      <c r="B474" s="17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T474"/>
    </row>
    <row r="475" spans="1:46" s="209" customFormat="1" ht="12.75" x14ac:dyDescent="0.2">
      <c r="A475" s="10"/>
      <c r="B475" s="17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T475"/>
    </row>
    <row r="476" spans="1:46" s="209" customFormat="1" ht="12.75" x14ac:dyDescent="0.2">
      <c r="A476" s="10"/>
      <c r="B476" s="17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T476"/>
    </row>
    <row r="477" spans="1:46" s="209" customFormat="1" ht="12.75" x14ac:dyDescent="0.2">
      <c r="A477" s="10"/>
      <c r="B477" s="17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T477"/>
    </row>
    <row r="478" spans="1:46" s="209" customFormat="1" ht="12.75" x14ac:dyDescent="0.2">
      <c r="A478" s="10"/>
      <c r="B478" s="17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T478"/>
    </row>
    <row r="479" spans="1:46" s="209" customFormat="1" ht="12.75" x14ac:dyDescent="0.2">
      <c r="A479" s="10"/>
      <c r="B479" s="17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T479"/>
    </row>
    <row r="480" spans="1:46" s="209" customFormat="1" ht="12.75" x14ac:dyDescent="0.2">
      <c r="A480" s="10"/>
      <c r="B480" s="17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T480"/>
    </row>
    <row r="481" spans="1:46" s="209" customFormat="1" ht="12.75" x14ac:dyDescent="0.2">
      <c r="A481" s="10"/>
      <c r="B481" s="17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T481"/>
    </row>
    <row r="482" spans="1:46" s="209" customFormat="1" ht="12.75" x14ac:dyDescent="0.2">
      <c r="A482" s="10"/>
      <c r="B482" s="17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T482"/>
    </row>
    <row r="483" spans="1:46" s="209" customFormat="1" ht="12.75" x14ac:dyDescent="0.2">
      <c r="A483" s="10"/>
      <c r="B483" s="17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T483"/>
    </row>
    <row r="484" spans="1:46" s="209" customFormat="1" ht="12.75" x14ac:dyDescent="0.2">
      <c r="A484" s="10"/>
      <c r="B484" s="17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T484"/>
    </row>
    <row r="485" spans="1:46" s="209" customFormat="1" ht="12.75" x14ac:dyDescent="0.2">
      <c r="A485" s="10"/>
      <c r="B485" s="17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T485"/>
    </row>
    <row r="486" spans="1:46" s="209" customFormat="1" ht="12.75" x14ac:dyDescent="0.2">
      <c r="A486" s="10"/>
      <c r="B486" s="17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T486"/>
    </row>
    <row r="487" spans="1:46" s="209" customFormat="1" ht="12.75" x14ac:dyDescent="0.2">
      <c r="A487" s="10"/>
      <c r="B487" s="17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T487"/>
    </row>
    <row r="488" spans="1:46" s="209" customFormat="1" ht="12.75" x14ac:dyDescent="0.2">
      <c r="A488" s="10"/>
      <c r="B488" s="17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T488"/>
    </row>
    <row r="489" spans="1:46" s="209" customFormat="1" ht="12.75" x14ac:dyDescent="0.2">
      <c r="A489" s="10"/>
      <c r="B489" s="17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T489"/>
    </row>
    <row r="490" spans="1:46" s="209" customFormat="1" ht="12.75" x14ac:dyDescent="0.2">
      <c r="A490" s="10"/>
      <c r="B490" s="17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T490"/>
    </row>
    <row r="491" spans="1:46" s="209" customFormat="1" ht="12.75" x14ac:dyDescent="0.2">
      <c r="A491" s="10"/>
      <c r="B491" s="17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T491"/>
    </row>
    <row r="492" spans="1:46" s="209" customFormat="1" ht="12.75" x14ac:dyDescent="0.2">
      <c r="A492" s="10"/>
      <c r="B492" s="17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T492"/>
    </row>
    <row r="493" spans="1:46" s="209" customFormat="1" ht="12.75" x14ac:dyDescent="0.2">
      <c r="A493" s="10"/>
      <c r="B493" s="17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T493"/>
    </row>
    <row r="494" spans="1:46" s="209" customFormat="1" ht="12.75" x14ac:dyDescent="0.2">
      <c r="A494" s="10"/>
      <c r="B494" s="17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T494"/>
    </row>
    <row r="495" spans="1:46" s="209" customFormat="1" ht="12.75" x14ac:dyDescent="0.2">
      <c r="A495" s="10"/>
      <c r="B495" s="17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T495"/>
    </row>
    <row r="496" spans="1:46" s="209" customFormat="1" ht="12.75" x14ac:dyDescent="0.2">
      <c r="A496" s="10"/>
      <c r="B496" s="17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T496"/>
    </row>
    <row r="497" spans="1:46" s="209" customFormat="1" ht="12.75" x14ac:dyDescent="0.2">
      <c r="A497" s="10"/>
      <c r="B497" s="17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T497"/>
    </row>
    <row r="498" spans="1:46" s="209" customFormat="1" ht="12.75" x14ac:dyDescent="0.2">
      <c r="A498" s="10"/>
      <c r="B498" s="17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T498"/>
    </row>
    <row r="499" spans="1:46" s="209" customFormat="1" ht="12.75" x14ac:dyDescent="0.2">
      <c r="A499" s="10"/>
      <c r="B499" s="17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T499"/>
    </row>
    <row r="500" spans="1:46" s="209" customFormat="1" ht="12.75" x14ac:dyDescent="0.2">
      <c r="A500" s="10"/>
      <c r="B500" s="17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T500"/>
    </row>
    <row r="501" spans="1:46" s="209" customFormat="1" ht="12.75" x14ac:dyDescent="0.2">
      <c r="A501" s="10"/>
      <c r="B501" s="17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T501"/>
    </row>
    <row r="502" spans="1:46" s="209" customFormat="1" ht="12.75" x14ac:dyDescent="0.2">
      <c r="A502" s="10"/>
      <c r="B502" s="17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T502"/>
    </row>
    <row r="503" spans="1:46" s="209" customFormat="1" ht="12.75" x14ac:dyDescent="0.2">
      <c r="A503" s="10"/>
      <c r="B503" s="17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T503"/>
    </row>
    <row r="504" spans="1:46" s="209" customFormat="1" ht="12.75" x14ac:dyDescent="0.2">
      <c r="A504" s="10"/>
      <c r="B504" s="17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T504"/>
    </row>
    <row r="505" spans="1:46" s="209" customFormat="1" ht="12.75" x14ac:dyDescent="0.2">
      <c r="A505" s="10"/>
      <c r="B505" s="17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T505"/>
    </row>
    <row r="506" spans="1:46" s="209" customFormat="1" ht="12.75" x14ac:dyDescent="0.2">
      <c r="A506" s="10"/>
      <c r="B506" s="17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T506"/>
    </row>
    <row r="507" spans="1:46" s="209" customFormat="1" ht="12.75" x14ac:dyDescent="0.2">
      <c r="A507" s="10"/>
      <c r="B507" s="17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T507"/>
    </row>
    <row r="508" spans="1:46" s="209" customFormat="1" ht="12.75" x14ac:dyDescent="0.2">
      <c r="A508" s="10"/>
      <c r="B508" s="17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T508"/>
    </row>
    <row r="509" spans="1:46" s="209" customFormat="1" ht="12.75" x14ac:dyDescent="0.2">
      <c r="A509" s="10"/>
      <c r="B509" s="17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T509"/>
    </row>
    <row r="510" spans="1:46" s="209" customFormat="1" ht="12.75" x14ac:dyDescent="0.2">
      <c r="A510" s="10"/>
      <c r="B510" s="17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T510"/>
    </row>
    <row r="511" spans="1:46" s="209" customFormat="1" ht="12.75" x14ac:dyDescent="0.2">
      <c r="A511" s="10"/>
      <c r="B511" s="17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T511"/>
    </row>
    <row r="512" spans="1:46" s="209" customFormat="1" ht="12.75" x14ac:dyDescent="0.2">
      <c r="A512" s="10"/>
      <c r="B512" s="17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T512"/>
    </row>
    <row r="513" spans="1:46" s="209" customFormat="1" ht="12.75" x14ac:dyDescent="0.2">
      <c r="A513" s="10"/>
      <c r="B513" s="17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T513"/>
    </row>
    <row r="514" spans="1:46" s="209" customFormat="1" ht="12.75" x14ac:dyDescent="0.2">
      <c r="A514" s="10"/>
      <c r="B514" s="17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T514"/>
    </row>
    <row r="515" spans="1:46" s="209" customFormat="1" ht="12.75" x14ac:dyDescent="0.2">
      <c r="A515" s="10"/>
      <c r="B515" s="17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T515"/>
    </row>
    <row r="516" spans="1:46" s="209" customFormat="1" ht="12.75" x14ac:dyDescent="0.2">
      <c r="A516" s="10"/>
      <c r="B516" s="17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T516"/>
    </row>
    <row r="517" spans="1:46" s="209" customFormat="1" ht="12.75" x14ac:dyDescent="0.2">
      <c r="A517" s="10"/>
      <c r="B517" s="17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T517"/>
    </row>
    <row r="518" spans="1:46" s="209" customFormat="1" ht="12.75" x14ac:dyDescent="0.2">
      <c r="A518" s="10"/>
      <c r="B518" s="17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T518"/>
    </row>
    <row r="519" spans="1:46" s="209" customFormat="1" ht="12.75" x14ac:dyDescent="0.2">
      <c r="A519" s="10"/>
      <c r="B519" s="17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T519"/>
    </row>
    <row r="520" spans="1:46" s="209" customFormat="1" ht="12.75" x14ac:dyDescent="0.2">
      <c r="A520" s="10"/>
      <c r="B520" s="17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T520"/>
    </row>
    <row r="521" spans="1:46" s="209" customFormat="1" ht="12.75" x14ac:dyDescent="0.2">
      <c r="A521" s="10"/>
      <c r="B521" s="17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T521"/>
    </row>
    <row r="522" spans="1:46" s="209" customFormat="1" ht="12.75" x14ac:dyDescent="0.2">
      <c r="A522" s="10"/>
      <c r="B522" s="17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T522"/>
    </row>
    <row r="523" spans="1:46" s="209" customFormat="1" ht="12.75" x14ac:dyDescent="0.2">
      <c r="A523" s="10"/>
      <c r="B523" s="17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T523"/>
    </row>
    <row r="524" spans="1:46" s="209" customFormat="1" ht="12.75" x14ac:dyDescent="0.2">
      <c r="A524" s="10"/>
      <c r="B524" s="17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T524"/>
    </row>
    <row r="525" spans="1:46" s="209" customFormat="1" ht="12.75" x14ac:dyDescent="0.2">
      <c r="A525" s="10"/>
      <c r="B525" s="17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T525"/>
    </row>
    <row r="526" spans="1:46" s="209" customFormat="1" ht="12.75" x14ac:dyDescent="0.2">
      <c r="A526" s="10"/>
      <c r="B526" s="17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T526"/>
    </row>
    <row r="527" spans="1:46" s="209" customFormat="1" ht="12.75" x14ac:dyDescent="0.2">
      <c r="A527" s="10"/>
      <c r="B527" s="17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T527"/>
    </row>
    <row r="528" spans="1:46" s="209" customFormat="1" ht="12.75" x14ac:dyDescent="0.2">
      <c r="A528" s="10"/>
      <c r="B528" s="17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T528"/>
    </row>
    <row r="529" spans="1:46" s="209" customFormat="1" ht="12.75" x14ac:dyDescent="0.2">
      <c r="A529" s="10"/>
      <c r="B529" s="17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T529"/>
    </row>
    <row r="530" spans="1:46" s="209" customFormat="1" ht="12.75" x14ac:dyDescent="0.2">
      <c r="A530" s="10"/>
      <c r="B530" s="17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T530"/>
    </row>
    <row r="531" spans="1:46" s="209" customFormat="1" ht="12.75" x14ac:dyDescent="0.2">
      <c r="A531" s="10"/>
      <c r="B531" s="17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T531"/>
    </row>
    <row r="532" spans="1:46" s="209" customFormat="1" ht="12.75" x14ac:dyDescent="0.2">
      <c r="A532" s="10"/>
      <c r="B532" s="17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T532"/>
    </row>
    <row r="533" spans="1:46" s="209" customFormat="1" ht="12.75" x14ac:dyDescent="0.2">
      <c r="A533" s="10"/>
      <c r="B533" s="17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T533"/>
    </row>
    <row r="534" spans="1:46" s="209" customFormat="1" ht="12.75" x14ac:dyDescent="0.2">
      <c r="A534" s="10"/>
      <c r="B534" s="17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T534"/>
    </row>
    <row r="535" spans="1:46" s="209" customFormat="1" ht="12.75" x14ac:dyDescent="0.2">
      <c r="A535" s="10"/>
      <c r="B535" s="17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T535"/>
    </row>
    <row r="536" spans="1:46" s="209" customFormat="1" ht="12.75" x14ac:dyDescent="0.2">
      <c r="A536" s="10"/>
      <c r="B536" s="17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T536"/>
    </row>
    <row r="537" spans="1:46" s="209" customFormat="1" ht="12.75" x14ac:dyDescent="0.2">
      <c r="A537" s="10"/>
      <c r="B537" s="17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T537"/>
    </row>
    <row r="538" spans="1:46" s="209" customFormat="1" ht="12.75" x14ac:dyDescent="0.2">
      <c r="A538" s="10"/>
      <c r="B538" s="17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T538"/>
    </row>
    <row r="539" spans="1:46" s="209" customFormat="1" ht="12.75" x14ac:dyDescent="0.2">
      <c r="A539" s="10"/>
      <c r="B539" s="17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T539"/>
    </row>
    <row r="540" spans="1:46" s="209" customFormat="1" ht="12.75" x14ac:dyDescent="0.2">
      <c r="A540" s="10"/>
      <c r="B540" s="17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T540"/>
    </row>
    <row r="541" spans="1:46" s="209" customFormat="1" ht="12.75" x14ac:dyDescent="0.2">
      <c r="A541" s="10"/>
      <c r="B541" s="17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T541"/>
    </row>
    <row r="542" spans="1:46" s="209" customFormat="1" ht="12.75" x14ac:dyDescent="0.2">
      <c r="A542" s="10"/>
      <c r="B542" s="17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T542"/>
    </row>
    <row r="543" spans="1:46" s="209" customFormat="1" ht="12.75" x14ac:dyDescent="0.2">
      <c r="A543" s="10"/>
      <c r="B543" s="17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T543"/>
    </row>
    <row r="544" spans="1:46" s="209" customFormat="1" ht="12.75" x14ac:dyDescent="0.2">
      <c r="A544" s="10"/>
      <c r="B544" s="17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T544"/>
    </row>
    <row r="545" spans="1:46" s="209" customFormat="1" ht="12.75" x14ac:dyDescent="0.2">
      <c r="A545" s="10"/>
      <c r="B545" s="17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T545"/>
    </row>
    <row r="546" spans="1:46" s="209" customFormat="1" ht="12.75" x14ac:dyDescent="0.2">
      <c r="A546" s="10"/>
      <c r="B546" s="17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T546"/>
    </row>
    <row r="547" spans="1:46" s="209" customFormat="1" ht="12.75" x14ac:dyDescent="0.2">
      <c r="A547" s="10"/>
      <c r="B547" s="17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T547"/>
    </row>
    <row r="548" spans="1:46" s="209" customFormat="1" ht="12.75" x14ac:dyDescent="0.2">
      <c r="A548" s="10"/>
      <c r="B548" s="17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T548"/>
    </row>
    <row r="549" spans="1:46" s="209" customFormat="1" ht="12.75" x14ac:dyDescent="0.2">
      <c r="A549" s="10"/>
      <c r="B549" s="17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T549"/>
    </row>
    <row r="550" spans="1:46" s="209" customFormat="1" ht="12.75" x14ac:dyDescent="0.2">
      <c r="A550" s="10"/>
      <c r="B550" s="17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T550"/>
    </row>
    <row r="551" spans="1:46" s="209" customFormat="1" ht="12.75" x14ac:dyDescent="0.2">
      <c r="A551" s="10"/>
      <c r="B551" s="17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T551"/>
    </row>
    <row r="552" spans="1:46" s="209" customFormat="1" ht="12.75" x14ac:dyDescent="0.2">
      <c r="A552" s="10"/>
      <c r="B552" s="17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T552"/>
    </row>
    <row r="553" spans="1:46" s="209" customFormat="1" ht="12.75" x14ac:dyDescent="0.2">
      <c r="A553" s="10"/>
      <c r="B553" s="17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T553"/>
    </row>
    <row r="554" spans="1:46" s="209" customFormat="1" ht="12.75" x14ac:dyDescent="0.2">
      <c r="A554" s="10"/>
      <c r="B554" s="17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T554"/>
    </row>
    <row r="555" spans="1:46" s="209" customFormat="1" ht="12.75" x14ac:dyDescent="0.2">
      <c r="A555" s="10"/>
      <c r="B555" s="17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T555"/>
    </row>
    <row r="556" spans="1:46" s="209" customFormat="1" ht="12.75" x14ac:dyDescent="0.2">
      <c r="A556" s="10"/>
      <c r="B556" s="17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T556"/>
    </row>
    <row r="557" spans="1:46" s="209" customFormat="1" ht="12.75" x14ac:dyDescent="0.2">
      <c r="A557" s="10"/>
      <c r="B557" s="17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T557"/>
    </row>
    <row r="558" spans="1:46" s="209" customFormat="1" ht="12.75" x14ac:dyDescent="0.2">
      <c r="A558" s="10"/>
      <c r="B558" s="17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T558"/>
    </row>
    <row r="559" spans="1:46" s="209" customFormat="1" ht="12.75" x14ac:dyDescent="0.2">
      <c r="A559" s="10"/>
      <c r="B559" s="17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T559"/>
    </row>
    <row r="560" spans="1:46" s="209" customFormat="1" ht="12.75" x14ac:dyDescent="0.2">
      <c r="A560" s="10"/>
      <c r="B560" s="17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T560"/>
    </row>
    <row r="561" spans="1:46" s="209" customFormat="1" ht="12.75" x14ac:dyDescent="0.2">
      <c r="A561" s="10"/>
      <c r="B561" s="17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T561"/>
    </row>
    <row r="562" spans="1:46" s="209" customFormat="1" ht="12.75" x14ac:dyDescent="0.2">
      <c r="A562" s="10"/>
      <c r="B562" s="17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T562"/>
    </row>
    <row r="563" spans="1:46" s="209" customFormat="1" ht="12.75" x14ac:dyDescent="0.2">
      <c r="A563" s="10"/>
      <c r="B563" s="17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T563"/>
    </row>
    <row r="564" spans="1:46" s="209" customFormat="1" ht="12.75" x14ac:dyDescent="0.2">
      <c r="A564" s="10"/>
      <c r="B564" s="17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T564"/>
    </row>
    <row r="565" spans="1:46" s="209" customFormat="1" ht="12.75" x14ac:dyDescent="0.2">
      <c r="A565" s="10"/>
      <c r="B565" s="17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T565"/>
    </row>
    <row r="566" spans="1:46" s="209" customFormat="1" ht="12.75" x14ac:dyDescent="0.2">
      <c r="A566" s="10"/>
      <c r="B566" s="17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T566"/>
    </row>
    <row r="567" spans="1:46" s="209" customFormat="1" ht="12.75" x14ac:dyDescent="0.2">
      <c r="A567" s="10"/>
      <c r="B567" s="17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T567"/>
    </row>
    <row r="568" spans="1:46" s="209" customFormat="1" ht="12.75" x14ac:dyDescent="0.2">
      <c r="A568" s="10"/>
      <c r="B568" s="17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T568"/>
    </row>
    <row r="569" spans="1:46" s="209" customFormat="1" ht="12.75" x14ac:dyDescent="0.2">
      <c r="A569" s="10"/>
      <c r="B569" s="17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T569"/>
    </row>
    <row r="570" spans="1:46" s="209" customFormat="1" ht="12.75" x14ac:dyDescent="0.2">
      <c r="A570" s="10"/>
      <c r="B570" s="17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T570"/>
    </row>
    <row r="571" spans="1:46" s="209" customFormat="1" ht="12.75" x14ac:dyDescent="0.2">
      <c r="A571" s="10"/>
      <c r="B571" s="17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T571"/>
    </row>
    <row r="572" spans="1:46" s="209" customFormat="1" ht="12.75" x14ac:dyDescent="0.2">
      <c r="A572" s="10"/>
      <c r="B572" s="17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T572"/>
    </row>
    <row r="573" spans="1:46" s="209" customFormat="1" ht="12.75" x14ac:dyDescent="0.2">
      <c r="A573" s="10"/>
      <c r="B573" s="17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T573"/>
    </row>
    <row r="574" spans="1:46" s="209" customFormat="1" ht="12.75" x14ac:dyDescent="0.2">
      <c r="A574" s="10"/>
      <c r="B574" s="17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T574"/>
    </row>
    <row r="575" spans="1:46" s="209" customFormat="1" ht="12.75" x14ac:dyDescent="0.2">
      <c r="A575" s="10"/>
      <c r="B575" s="17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T575"/>
    </row>
    <row r="576" spans="1:46" s="209" customFormat="1" ht="12.75" x14ac:dyDescent="0.2">
      <c r="A576" s="10"/>
      <c r="B576" s="17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T576"/>
    </row>
    <row r="577" spans="1:46" s="209" customFormat="1" ht="12.75" x14ac:dyDescent="0.2">
      <c r="A577" s="10"/>
      <c r="B577" s="17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T577"/>
    </row>
    <row r="578" spans="1:46" s="209" customFormat="1" ht="12.75" x14ac:dyDescent="0.2">
      <c r="A578" s="10"/>
      <c r="B578" s="17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T578"/>
    </row>
    <row r="579" spans="1:46" s="209" customFormat="1" ht="12.75" x14ac:dyDescent="0.2">
      <c r="A579" s="10"/>
      <c r="B579" s="17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T579"/>
    </row>
    <row r="580" spans="1:46" s="209" customFormat="1" ht="12.75" x14ac:dyDescent="0.2">
      <c r="A580" s="10"/>
      <c r="B580" s="17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T580"/>
    </row>
    <row r="581" spans="1:46" s="209" customFormat="1" ht="12.75" x14ac:dyDescent="0.2">
      <c r="A581" s="10"/>
      <c r="B581" s="17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T581"/>
    </row>
    <row r="582" spans="1:46" s="209" customFormat="1" ht="12.75" x14ac:dyDescent="0.2">
      <c r="A582" s="10"/>
      <c r="B582" s="17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T582"/>
    </row>
    <row r="583" spans="1:46" s="209" customFormat="1" ht="12.75" x14ac:dyDescent="0.2">
      <c r="A583" s="10"/>
      <c r="B583" s="17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T583"/>
    </row>
    <row r="584" spans="1:46" s="209" customFormat="1" ht="12.75" x14ac:dyDescent="0.2">
      <c r="A584" s="10"/>
      <c r="B584" s="17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T584"/>
    </row>
    <row r="585" spans="1:46" s="209" customFormat="1" ht="12.75" x14ac:dyDescent="0.2">
      <c r="A585" s="10"/>
      <c r="B585" s="17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T585"/>
    </row>
    <row r="586" spans="1:46" s="209" customFormat="1" ht="12.75" x14ac:dyDescent="0.2">
      <c r="A586" s="10"/>
      <c r="B586" s="17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T586"/>
    </row>
    <row r="587" spans="1:46" s="209" customFormat="1" ht="12.75" x14ac:dyDescent="0.2">
      <c r="A587" s="10"/>
      <c r="B587" s="17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T587"/>
    </row>
    <row r="588" spans="1:46" s="209" customFormat="1" ht="12.75" x14ac:dyDescent="0.2">
      <c r="A588" s="10"/>
      <c r="B588" s="17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T588"/>
    </row>
    <row r="589" spans="1:46" s="209" customFormat="1" ht="12.75" x14ac:dyDescent="0.2">
      <c r="A589" s="10"/>
      <c r="B589" s="17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T589"/>
    </row>
    <row r="590" spans="1:46" s="209" customFormat="1" ht="12.75" x14ac:dyDescent="0.2">
      <c r="A590" s="10"/>
      <c r="B590" s="17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T590"/>
    </row>
    <row r="591" spans="1:46" s="209" customFormat="1" ht="12.75" x14ac:dyDescent="0.2">
      <c r="A591" s="10"/>
      <c r="B591" s="17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T591"/>
    </row>
    <row r="592" spans="1:46" s="209" customFormat="1" ht="12.75" x14ac:dyDescent="0.2">
      <c r="A592" s="10"/>
      <c r="B592" s="17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T592"/>
    </row>
    <row r="593" spans="1:46" s="209" customFormat="1" ht="12.75" x14ac:dyDescent="0.2">
      <c r="A593" s="10"/>
      <c r="B593" s="17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T593"/>
    </row>
    <row r="594" spans="1:46" s="209" customFormat="1" ht="12.75" x14ac:dyDescent="0.2">
      <c r="A594" s="10"/>
      <c r="B594" s="17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T594"/>
    </row>
    <row r="595" spans="1:46" s="209" customFormat="1" ht="12.75" x14ac:dyDescent="0.2">
      <c r="A595" s="10"/>
      <c r="B595" s="17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T595"/>
    </row>
    <row r="596" spans="1:46" s="209" customFormat="1" ht="12.75" x14ac:dyDescent="0.2">
      <c r="A596" s="10"/>
      <c r="B596" s="17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T596"/>
    </row>
    <row r="597" spans="1:46" s="209" customFormat="1" ht="12.75" x14ac:dyDescent="0.2">
      <c r="A597" s="10"/>
      <c r="B597" s="17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T597"/>
    </row>
    <row r="598" spans="1:46" s="209" customFormat="1" ht="12.75" x14ac:dyDescent="0.2">
      <c r="A598" s="10"/>
      <c r="B598" s="17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T598"/>
    </row>
    <row r="599" spans="1:46" s="209" customFormat="1" ht="12.75" x14ac:dyDescent="0.2">
      <c r="A599" s="10"/>
      <c r="B599" s="17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T599"/>
    </row>
    <row r="600" spans="1:46" s="209" customFormat="1" ht="12.75" x14ac:dyDescent="0.2">
      <c r="A600" s="10"/>
      <c r="B600" s="17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T600"/>
    </row>
    <row r="601" spans="1:46" s="209" customFormat="1" ht="12.75" x14ac:dyDescent="0.2">
      <c r="A601" s="10"/>
      <c r="B601" s="17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T601"/>
    </row>
    <row r="602" spans="1:46" s="209" customFormat="1" ht="12.75" x14ac:dyDescent="0.2">
      <c r="A602" s="10"/>
      <c r="B602" s="17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T602"/>
    </row>
    <row r="603" spans="1:46" s="209" customFormat="1" ht="12.75" x14ac:dyDescent="0.2">
      <c r="A603" s="10"/>
      <c r="B603" s="17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T603"/>
    </row>
    <row r="604" spans="1:46" s="209" customFormat="1" ht="12.75" x14ac:dyDescent="0.2">
      <c r="A604" s="10"/>
      <c r="B604" s="17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T604"/>
    </row>
    <row r="605" spans="1:46" s="209" customFormat="1" ht="12.75" x14ac:dyDescent="0.2">
      <c r="A605" s="10"/>
      <c r="B605" s="17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T605"/>
    </row>
    <row r="606" spans="1:46" s="209" customFormat="1" ht="12.75" x14ac:dyDescent="0.2">
      <c r="A606" s="10"/>
      <c r="B606" s="17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T606"/>
    </row>
    <row r="607" spans="1:46" s="209" customFormat="1" ht="12.75" x14ac:dyDescent="0.2">
      <c r="A607" s="10"/>
      <c r="B607" s="17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T607"/>
    </row>
    <row r="608" spans="1:46" s="209" customFormat="1" ht="12.75" x14ac:dyDescent="0.2">
      <c r="A608" s="10"/>
      <c r="B608" s="17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T608"/>
    </row>
    <row r="609" spans="1:46" s="209" customFormat="1" ht="12.75" x14ac:dyDescent="0.2">
      <c r="A609" s="10"/>
      <c r="B609" s="17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T609"/>
    </row>
    <row r="610" spans="1:46" s="209" customFormat="1" ht="12.75" x14ac:dyDescent="0.2">
      <c r="A610" s="10"/>
      <c r="B610" s="17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T610"/>
    </row>
    <row r="611" spans="1:46" s="209" customFormat="1" ht="12.75" x14ac:dyDescent="0.2">
      <c r="A611" s="10"/>
      <c r="B611" s="17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T611"/>
    </row>
    <row r="612" spans="1:46" s="209" customFormat="1" ht="12.75" x14ac:dyDescent="0.2">
      <c r="A612" s="10"/>
      <c r="B612" s="17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T612"/>
    </row>
    <row r="613" spans="1:46" s="209" customFormat="1" ht="12.75" x14ac:dyDescent="0.2">
      <c r="A613" s="10"/>
      <c r="B613" s="17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T613"/>
    </row>
    <row r="614" spans="1:46" s="209" customFormat="1" ht="12.75" x14ac:dyDescent="0.2">
      <c r="A614" s="10"/>
      <c r="B614" s="17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T614"/>
    </row>
    <row r="615" spans="1:46" s="209" customFormat="1" ht="12.75" x14ac:dyDescent="0.2">
      <c r="A615" s="10"/>
      <c r="B615" s="17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T615"/>
    </row>
    <row r="616" spans="1:46" s="209" customFormat="1" ht="12.75" x14ac:dyDescent="0.2">
      <c r="A616" s="10"/>
      <c r="B616" s="17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T616"/>
    </row>
    <row r="617" spans="1:46" s="209" customFormat="1" ht="12.75" x14ac:dyDescent="0.2">
      <c r="A617" s="10"/>
      <c r="B617" s="17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T617"/>
    </row>
    <row r="618" spans="1:46" s="209" customFormat="1" ht="12.75" x14ac:dyDescent="0.2">
      <c r="A618" s="10"/>
      <c r="B618" s="17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T618"/>
    </row>
    <row r="619" spans="1:46" s="209" customFormat="1" ht="12.75" x14ac:dyDescent="0.2">
      <c r="A619" s="10"/>
      <c r="B619" s="17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T619"/>
    </row>
    <row r="620" spans="1:46" s="209" customFormat="1" ht="12.75" x14ac:dyDescent="0.2">
      <c r="A620" s="10"/>
      <c r="B620" s="17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T620"/>
    </row>
    <row r="621" spans="1:46" s="209" customFormat="1" ht="12.75" x14ac:dyDescent="0.2">
      <c r="A621" s="10"/>
      <c r="B621" s="17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T621"/>
    </row>
    <row r="622" spans="1:46" s="209" customFormat="1" ht="12.75" x14ac:dyDescent="0.2">
      <c r="A622" s="10"/>
      <c r="B622" s="17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T622"/>
    </row>
    <row r="623" spans="1:46" s="209" customFormat="1" ht="12.75" x14ac:dyDescent="0.2">
      <c r="A623" s="10"/>
      <c r="B623" s="17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T623"/>
    </row>
    <row r="624" spans="1:46" s="209" customFormat="1" ht="12.75" x14ac:dyDescent="0.2">
      <c r="A624" s="10"/>
      <c r="B624" s="17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T624"/>
    </row>
    <row r="625" spans="1:46" s="209" customFormat="1" ht="12.75" x14ac:dyDescent="0.2">
      <c r="A625" s="10"/>
      <c r="B625" s="17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T625"/>
    </row>
    <row r="626" spans="1:46" s="209" customFormat="1" ht="12.75" x14ac:dyDescent="0.2">
      <c r="A626" s="10"/>
      <c r="B626" s="17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T626"/>
    </row>
    <row r="627" spans="1:46" s="209" customFormat="1" ht="12.75" x14ac:dyDescent="0.2">
      <c r="A627" s="10"/>
      <c r="B627" s="17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T627"/>
    </row>
    <row r="628" spans="1:46" s="209" customFormat="1" ht="12.75" x14ac:dyDescent="0.2">
      <c r="A628" s="10"/>
      <c r="B628" s="17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T628"/>
    </row>
    <row r="629" spans="1:46" s="209" customFormat="1" ht="12.75" x14ac:dyDescent="0.2">
      <c r="A629" s="10"/>
      <c r="B629" s="17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T629"/>
    </row>
    <row r="630" spans="1:46" s="209" customFormat="1" ht="12.75" x14ac:dyDescent="0.2">
      <c r="A630" s="10"/>
      <c r="B630" s="17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T630"/>
    </row>
    <row r="631" spans="1:46" s="209" customFormat="1" ht="12.75" x14ac:dyDescent="0.2">
      <c r="A631" s="10"/>
      <c r="B631" s="17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T631"/>
    </row>
    <row r="632" spans="1:46" s="209" customFormat="1" ht="12.75" x14ac:dyDescent="0.2">
      <c r="A632" s="10"/>
      <c r="B632" s="17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T632"/>
    </row>
    <row r="633" spans="1:46" s="209" customFormat="1" ht="12.75" x14ac:dyDescent="0.2">
      <c r="A633" s="10"/>
      <c r="B633" s="17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T633"/>
    </row>
    <row r="634" spans="1:46" s="209" customFormat="1" ht="12.75" x14ac:dyDescent="0.2">
      <c r="A634" s="10"/>
      <c r="B634" s="17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T634"/>
    </row>
    <row r="635" spans="1:46" s="209" customFormat="1" ht="12.75" x14ac:dyDescent="0.2">
      <c r="A635" s="10"/>
      <c r="B635" s="17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T635"/>
    </row>
    <row r="636" spans="1:46" s="209" customFormat="1" ht="12.75" x14ac:dyDescent="0.2">
      <c r="A636" s="10"/>
      <c r="B636" s="17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T636"/>
    </row>
    <row r="637" spans="1:46" s="209" customFormat="1" ht="12.75" x14ac:dyDescent="0.2">
      <c r="A637" s="10"/>
      <c r="B637" s="17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T637"/>
    </row>
    <row r="638" spans="1:46" s="209" customFormat="1" ht="12.75" x14ac:dyDescent="0.2">
      <c r="A638" s="10"/>
      <c r="B638" s="17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T638"/>
    </row>
    <row r="639" spans="1:46" s="209" customFormat="1" ht="12.75" x14ac:dyDescent="0.2">
      <c r="A639" s="10"/>
      <c r="B639" s="17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T639"/>
    </row>
    <row r="640" spans="1:46" s="209" customFormat="1" ht="12.75" x14ac:dyDescent="0.2">
      <c r="A640" s="10"/>
      <c r="B640" s="17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T640"/>
    </row>
    <row r="641" spans="1:46" s="209" customFormat="1" ht="12.75" x14ac:dyDescent="0.2">
      <c r="A641" s="10"/>
      <c r="B641" s="17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T641"/>
    </row>
    <row r="642" spans="1:46" s="209" customFormat="1" ht="12.75" x14ac:dyDescent="0.2">
      <c r="A642" s="10"/>
      <c r="B642" s="17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T642"/>
    </row>
    <row r="643" spans="1:46" s="209" customFormat="1" ht="12.75" x14ac:dyDescent="0.2">
      <c r="A643" s="10"/>
      <c r="B643" s="17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T643"/>
    </row>
    <row r="644" spans="1:46" s="209" customFormat="1" ht="12.75" x14ac:dyDescent="0.2">
      <c r="A644" s="10"/>
      <c r="B644" s="17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T644"/>
    </row>
    <row r="645" spans="1:46" s="209" customFormat="1" ht="12.75" x14ac:dyDescent="0.2">
      <c r="A645" s="10"/>
      <c r="B645" s="17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T645"/>
    </row>
    <row r="646" spans="1:46" s="209" customFormat="1" ht="12.75" x14ac:dyDescent="0.2">
      <c r="A646" s="10"/>
      <c r="B646" s="17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T646"/>
    </row>
    <row r="647" spans="1:46" s="209" customFormat="1" ht="12.75" x14ac:dyDescent="0.2">
      <c r="A647" s="10"/>
      <c r="B647" s="17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T647"/>
    </row>
    <row r="648" spans="1:46" s="209" customFormat="1" ht="12.75" x14ac:dyDescent="0.2">
      <c r="A648" s="10"/>
      <c r="B648" s="17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T648"/>
    </row>
    <row r="649" spans="1:46" s="209" customFormat="1" ht="12.75" x14ac:dyDescent="0.2">
      <c r="A649" s="10"/>
      <c r="B649" s="17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T649"/>
    </row>
    <row r="650" spans="1:46" s="209" customFormat="1" ht="12.75" x14ac:dyDescent="0.2">
      <c r="A650" s="10"/>
      <c r="B650" s="17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T650"/>
    </row>
    <row r="651" spans="1:46" s="209" customFormat="1" ht="12.75" x14ac:dyDescent="0.2">
      <c r="A651" s="10"/>
      <c r="B651" s="17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T651"/>
    </row>
    <row r="652" spans="1:46" s="209" customFormat="1" ht="12.75" x14ac:dyDescent="0.2">
      <c r="A652" s="10"/>
      <c r="B652" s="17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T652"/>
    </row>
    <row r="653" spans="1:46" s="209" customFormat="1" ht="12.75" x14ac:dyDescent="0.2">
      <c r="A653" s="10"/>
      <c r="B653" s="17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T653"/>
    </row>
    <row r="654" spans="1:46" s="209" customFormat="1" ht="12.75" x14ac:dyDescent="0.2">
      <c r="A654" s="10"/>
      <c r="B654" s="17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T654"/>
    </row>
    <row r="655" spans="1:46" s="209" customFormat="1" ht="12.75" x14ac:dyDescent="0.2">
      <c r="A655" s="10"/>
      <c r="B655" s="17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T655"/>
    </row>
    <row r="656" spans="1:46" s="209" customFormat="1" ht="12.75" x14ac:dyDescent="0.2">
      <c r="A656" s="10"/>
      <c r="B656" s="17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T656"/>
    </row>
    <row r="657" spans="1:46" s="209" customFormat="1" ht="12.75" x14ac:dyDescent="0.2">
      <c r="A657" s="10"/>
      <c r="B657" s="17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T657"/>
    </row>
    <row r="658" spans="1:46" s="209" customFormat="1" ht="12.75" x14ac:dyDescent="0.2">
      <c r="A658" s="10"/>
      <c r="B658" s="17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T658"/>
    </row>
    <row r="659" spans="1:46" s="209" customFormat="1" ht="12.75" x14ac:dyDescent="0.2">
      <c r="A659" s="10"/>
      <c r="B659" s="17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T659"/>
    </row>
    <row r="660" spans="1:46" s="209" customFormat="1" ht="12.75" x14ac:dyDescent="0.2">
      <c r="A660" s="10"/>
      <c r="B660" s="17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T660"/>
    </row>
    <row r="661" spans="1:46" s="209" customFormat="1" ht="12.75" x14ac:dyDescent="0.2">
      <c r="A661" s="10"/>
      <c r="B661" s="17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T661"/>
    </row>
    <row r="662" spans="1:46" s="209" customFormat="1" ht="12.75" x14ac:dyDescent="0.2">
      <c r="A662" s="10"/>
      <c r="B662" s="17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T662"/>
    </row>
    <row r="663" spans="1:46" s="209" customFormat="1" ht="12.75" x14ac:dyDescent="0.2">
      <c r="A663" s="10"/>
      <c r="B663" s="17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T663"/>
    </row>
    <row r="664" spans="1:46" s="209" customFormat="1" ht="12.75" x14ac:dyDescent="0.2">
      <c r="A664" s="10"/>
      <c r="B664" s="17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T664"/>
    </row>
    <row r="665" spans="1:46" s="209" customFormat="1" ht="12.75" x14ac:dyDescent="0.2">
      <c r="A665" s="10"/>
      <c r="B665" s="17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T665"/>
    </row>
    <row r="666" spans="1:46" s="209" customFormat="1" ht="12.75" x14ac:dyDescent="0.2">
      <c r="A666" s="10"/>
      <c r="B666" s="17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T666"/>
    </row>
    <row r="667" spans="1:46" s="209" customFormat="1" ht="12.75" x14ac:dyDescent="0.2">
      <c r="A667" s="10"/>
      <c r="B667" s="17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T667"/>
    </row>
    <row r="668" spans="1:46" s="209" customFormat="1" ht="12.75" x14ac:dyDescent="0.2">
      <c r="A668" s="10"/>
      <c r="B668" s="17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T668"/>
    </row>
    <row r="669" spans="1:46" s="209" customFormat="1" ht="12.75" x14ac:dyDescent="0.2">
      <c r="A669" s="10"/>
      <c r="B669" s="17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T669"/>
    </row>
    <row r="670" spans="1:46" s="209" customFormat="1" ht="12.75" x14ac:dyDescent="0.2">
      <c r="A670" s="10"/>
      <c r="B670" s="17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T670"/>
    </row>
    <row r="671" spans="1:46" s="209" customFormat="1" ht="12.75" x14ac:dyDescent="0.2">
      <c r="A671" s="10"/>
      <c r="B671" s="17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T671"/>
    </row>
    <row r="672" spans="1:46" s="209" customFormat="1" ht="12.75" x14ac:dyDescent="0.2">
      <c r="A672" s="10"/>
      <c r="B672" s="17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T672"/>
    </row>
    <row r="673" spans="1:46" s="209" customFormat="1" ht="12.75" x14ac:dyDescent="0.2">
      <c r="A673" s="10"/>
      <c r="B673" s="17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T673"/>
    </row>
    <row r="674" spans="1:46" s="209" customFormat="1" ht="12.75" x14ac:dyDescent="0.2">
      <c r="A674" s="10"/>
      <c r="B674" s="17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T674"/>
    </row>
    <row r="675" spans="1:46" s="209" customFormat="1" ht="12.75" x14ac:dyDescent="0.2">
      <c r="A675" s="10"/>
      <c r="B675" s="17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T675"/>
    </row>
    <row r="676" spans="1:46" s="209" customFormat="1" ht="12.75" x14ac:dyDescent="0.2">
      <c r="A676" s="10"/>
      <c r="B676" s="17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T676"/>
    </row>
    <row r="677" spans="1:46" s="209" customFormat="1" ht="12.75" x14ac:dyDescent="0.2">
      <c r="A677" s="10"/>
      <c r="B677" s="17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T677"/>
    </row>
    <row r="678" spans="1:46" s="209" customFormat="1" ht="12.75" x14ac:dyDescent="0.2">
      <c r="A678" s="10"/>
      <c r="B678" s="17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T678"/>
    </row>
    <row r="679" spans="1:46" s="209" customFormat="1" ht="12.75" x14ac:dyDescent="0.2">
      <c r="A679" s="10"/>
      <c r="B679" s="17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T679"/>
    </row>
    <row r="680" spans="1:46" s="209" customFormat="1" ht="12.75" x14ac:dyDescent="0.2">
      <c r="A680" s="10"/>
      <c r="B680" s="17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T680"/>
    </row>
    <row r="681" spans="1:46" s="209" customFormat="1" ht="12.75" x14ac:dyDescent="0.2">
      <c r="A681" s="10"/>
      <c r="B681" s="17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T681"/>
    </row>
    <row r="682" spans="1:46" s="209" customFormat="1" ht="12.75" x14ac:dyDescent="0.2">
      <c r="A682" s="10"/>
      <c r="B682" s="17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T682"/>
    </row>
    <row r="683" spans="1:46" s="209" customFormat="1" ht="12.75" x14ac:dyDescent="0.2">
      <c r="A683" s="10"/>
      <c r="B683" s="17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T683"/>
    </row>
    <row r="684" spans="1:46" s="209" customFormat="1" ht="12.75" x14ac:dyDescent="0.2">
      <c r="A684" s="10"/>
      <c r="B684" s="17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T684"/>
    </row>
    <row r="685" spans="1:46" s="209" customFormat="1" ht="12.75" x14ac:dyDescent="0.2">
      <c r="A685" s="10"/>
      <c r="B685" s="17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T685"/>
    </row>
    <row r="686" spans="1:46" s="209" customFormat="1" ht="12.75" x14ac:dyDescent="0.2">
      <c r="A686" s="10"/>
      <c r="B686" s="17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T686"/>
    </row>
    <row r="687" spans="1:46" s="209" customFormat="1" ht="12.75" x14ac:dyDescent="0.2">
      <c r="A687" s="10"/>
      <c r="B687" s="17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T687"/>
    </row>
    <row r="688" spans="1:46" s="209" customFormat="1" ht="12.75" x14ac:dyDescent="0.2">
      <c r="A688" s="10"/>
      <c r="B688" s="17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T688"/>
    </row>
    <row r="689" spans="1:46" s="209" customFormat="1" ht="12.75" x14ac:dyDescent="0.2">
      <c r="A689" s="10"/>
      <c r="B689" s="17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T689"/>
    </row>
    <row r="690" spans="1:46" s="209" customFormat="1" ht="12.75" x14ac:dyDescent="0.2">
      <c r="A690" s="10"/>
      <c r="B690" s="17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T690"/>
    </row>
    <row r="691" spans="1:46" s="209" customFormat="1" ht="12.75" x14ac:dyDescent="0.2">
      <c r="A691" s="10"/>
      <c r="B691" s="17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T691"/>
    </row>
    <row r="692" spans="1:46" s="209" customFormat="1" ht="12.75" x14ac:dyDescent="0.2">
      <c r="A692" s="10"/>
      <c r="B692" s="17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T692"/>
    </row>
    <row r="693" spans="1:46" s="209" customFormat="1" ht="12.75" x14ac:dyDescent="0.2">
      <c r="A693" s="10"/>
      <c r="B693" s="17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T693"/>
    </row>
    <row r="694" spans="1:46" s="209" customFormat="1" ht="12.75" x14ac:dyDescent="0.2">
      <c r="A694" s="10"/>
      <c r="B694" s="17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T694"/>
    </row>
    <row r="695" spans="1:46" s="209" customFormat="1" ht="12.75" x14ac:dyDescent="0.2">
      <c r="A695" s="10"/>
      <c r="B695" s="17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T695"/>
    </row>
    <row r="696" spans="1:46" s="209" customFormat="1" ht="12.75" x14ac:dyDescent="0.2">
      <c r="A696" s="10"/>
      <c r="B696" s="17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T696"/>
    </row>
    <row r="697" spans="1:46" s="209" customFormat="1" ht="12.75" x14ac:dyDescent="0.2">
      <c r="A697" s="10"/>
      <c r="B697" s="17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T697"/>
    </row>
    <row r="698" spans="1:46" s="209" customFormat="1" ht="12.75" x14ac:dyDescent="0.2">
      <c r="A698" s="10"/>
      <c r="B698" s="17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T698"/>
    </row>
    <row r="699" spans="1:46" s="209" customFormat="1" ht="12.75" x14ac:dyDescent="0.2">
      <c r="A699" s="10"/>
      <c r="B699" s="17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T699"/>
    </row>
    <row r="700" spans="1:46" s="209" customFormat="1" ht="12.75" x14ac:dyDescent="0.2">
      <c r="A700" s="10"/>
      <c r="B700" s="17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T700"/>
    </row>
    <row r="701" spans="1:46" s="209" customFormat="1" ht="12.75" x14ac:dyDescent="0.2">
      <c r="A701" s="10"/>
      <c r="B701" s="17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T701"/>
    </row>
    <row r="702" spans="1:46" s="209" customFormat="1" ht="12.75" x14ac:dyDescent="0.2">
      <c r="A702" s="10"/>
      <c r="B702" s="17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T702"/>
    </row>
    <row r="703" spans="1:46" s="209" customFormat="1" ht="12.75" x14ac:dyDescent="0.2">
      <c r="A703" s="10"/>
      <c r="B703" s="17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T703"/>
    </row>
    <row r="704" spans="1:46" s="209" customFormat="1" ht="12.75" x14ac:dyDescent="0.2">
      <c r="A704" s="10"/>
      <c r="B704" s="17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T704"/>
    </row>
    <row r="705" spans="1:46" s="209" customFormat="1" ht="12.75" x14ac:dyDescent="0.2">
      <c r="A705" s="10"/>
      <c r="B705" s="17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T705"/>
    </row>
    <row r="706" spans="1:46" s="209" customFormat="1" ht="12.75" x14ac:dyDescent="0.2">
      <c r="A706" s="10"/>
      <c r="B706" s="17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T706"/>
    </row>
    <row r="707" spans="1:46" s="209" customFormat="1" ht="12.75" x14ac:dyDescent="0.2">
      <c r="A707" s="10"/>
      <c r="B707" s="17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T707"/>
    </row>
    <row r="708" spans="1:46" s="209" customFormat="1" ht="12.75" x14ac:dyDescent="0.2">
      <c r="A708" s="10"/>
      <c r="B708" s="17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T708"/>
    </row>
    <row r="709" spans="1:46" s="209" customFormat="1" ht="12.75" x14ac:dyDescent="0.2">
      <c r="A709" s="10"/>
      <c r="B709" s="17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T709"/>
    </row>
    <row r="710" spans="1:46" s="209" customFormat="1" ht="12.75" x14ac:dyDescent="0.2">
      <c r="A710" s="10"/>
      <c r="B710" s="17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T710"/>
    </row>
    <row r="711" spans="1:46" s="209" customFormat="1" ht="12.75" x14ac:dyDescent="0.2">
      <c r="A711" s="10"/>
      <c r="B711" s="17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T711"/>
    </row>
    <row r="712" spans="1:46" s="209" customFormat="1" ht="12.75" x14ac:dyDescent="0.2">
      <c r="A712" s="10"/>
      <c r="B712" s="17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T712"/>
    </row>
    <row r="713" spans="1:46" s="209" customFormat="1" ht="12.75" x14ac:dyDescent="0.2">
      <c r="A713" s="10"/>
      <c r="B713" s="17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T713"/>
    </row>
    <row r="714" spans="1:46" s="209" customFormat="1" ht="12.75" x14ac:dyDescent="0.2">
      <c r="A714" s="10"/>
      <c r="B714" s="17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T714"/>
    </row>
    <row r="715" spans="1:46" s="209" customFormat="1" ht="12.75" x14ac:dyDescent="0.2">
      <c r="A715" s="10"/>
      <c r="B715" s="17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T715"/>
    </row>
    <row r="716" spans="1:46" s="209" customFormat="1" ht="12.75" x14ac:dyDescent="0.2">
      <c r="A716" s="10"/>
      <c r="B716" s="17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T716"/>
    </row>
    <row r="717" spans="1:46" s="209" customFormat="1" ht="12.75" x14ac:dyDescent="0.2">
      <c r="A717" s="10"/>
      <c r="B717" s="17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T717"/>
    </row>
    <row r="718" spans="1:46" s="209" customFormat="1" ht="12.75" x14ac:dyDescent="0.2">
      <c r="A718" s="10"/>
      <c r="B718" s="17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T718"/>
    </row>
    <row r="719" spans="1:46" s="209" customFormat="1" ht="12.75" x14ac:dyDescent="0.2">
      <c r="A719" s="10"/>
      <c r="B719" s="17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T719"/>
    </row>
    <row r="720" spans="1:46" s="209" customFormat="1" ht="12.75" x14ac:dyDescent="0.2">
      <c r="A720" s="10"/>
      <c r="B720" s="17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T720"/>
    </row>
    <row r="721" spans="1:46" s="209" customFormat="1" ht="12.75" x14ac:dyDescent="0.2">
      <c r="A721" s="10"/>
      <c r="B721" s="17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T721"/>
    </row>
    <row r="722" spans="1:46" s="209" customFormat="1" ht="12.75" x14ac:dyDescent="0.2">
      <c r="A722" s="10"/>
      <c r="B722" s="17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T722"/>
    </row>
    <row r="723" spans="1:46" s="209" customFormat="1" ht="12.75" x14ac:dyDescent="0.2">
      <c r="A723" s="10"/>
      <c r="B723" s="17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T723"/>
    </row>
    <row r="724" spans="1:46" s="209" customFormat="1" ht="12.75" x14ac:dyDescent="0.2">
      <c r="A724" s="10"/>
      <c r="B724" s="17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T724"/>
    </row>
    <row r="725" spans="1:46" s="209" customFormat="1" ht="12.75" x14ac:dyDescent="0.2">
      <c r="A725" s="10"/>
      <c r="B725" s="17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T725"/>
    </row>
    <row r="726" spans="1:46" s="209" customFormat="1" ht="12.75" x14ac:dyDescent="0.2">
      <c r="A726" s="10"/>
      <c r="B726" s="17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T726"/>
    </row>
    <row r="727" spans="1:46" s="209" customFormat="1" ht="12.75" x14ac:dyDescent="0.2">
      <c r="A727" s="10"/>
      <c r="B727" s="17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T727"/>
    </row>
    <row r="728" spans="1:46" s="209" customFormat="1" ht="12.75" x14ac:dyDescent="0.2">
      <c r="A728" s="10"/>
      <c r="B728" s="17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T728"/>
    </row>
    <row r="729" spans="1:46" s="209" customFormat="1" ht="12.75" x14ac:dyDescent="0.2">
      <c r="A729" s="10"/>
      <c r="B729" s="17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T729"/>
    </row>
    <row r="730" spans="1:46" s="209" customFormat="1" ht="12.75" x14ac:dyDescent="0.2">
      <c r="A730" s="10"/>
      <c r="B730" s="17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T730"/>
    </row>
    <row r="731" spans="1:46" s="209" customFormat="1" ht="12.75" x14ac:dyDescent="0.2">
      <c r="A731" s="10"/>
      <c r="B731" s="17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T731"/>
    </row>
    <row r="732" spans="1:46" s="209" customFormat="1" ht="12.75" x14ac:dyDescent="0.2">
      <c r="A732" s="10"/>
      <c r="B732" s="17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T732"/>
    </row>
    <row r="733" spans="1:46" s="209" customFormat="1" ht="12.75" x14ac:dyDescent="0.2">
      <c r="A733" s="10"/>
      <c r="B733" s="17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T733"/>
    </row>
    <row r="734" spans="1:46" s="209" customFormat="1" ht="12.75" x14ac:dyDescent="0.2">
      <c r="A734" s="10"/>
      <c r="B734" s="17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T734"/>
    </row>
    <row r="735" spans="1:46" s="209" customFormat="1" ht="12.75" x14ac:dyDescent="0.2">
      <c r="A735" s="10"/>
      <c r="B735" s="17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T735"/>
    </row>
    <row r="736" spans="1:46" s="209" customFormat="1" ht="12.75" x14ac:dyDescent="0.2">
      <c r="A736" s="10"/>
      <c r="B736" s="17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T736"/>
    </row>
    <row r="737" spans="1:46" s="209" customFormat="1" ht="12.75" x14ac:dyDescent="0.2">
      <c r="A737" s="10"/>
      <c r="B737" s="17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T737"/>
    </row>
    <row r="738" spans="1:46" s="209" customFormat="1" ht="12.75" x14ac:dyDescent="0.2">
      <c r="A738" s="10"/>
      <c r="B738" s="17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T738"/>
    </row>
    <row r="739" spans="1:46" s="209" customFormat="1" ht="12.75" x14ac:dyDescent="0.2">
      <c r="A739" s="10"/>
      <c r="B739" s="17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T739"/>
    </row>
    <row r="740" spans="1:46" s="209" customFormat="1" ht="12.75" x14ac:dyDescent="0.2">
      <c r="A740" s="10"/>
      <c r="B740" s="17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T740"/>
    </row>
    <row r="741" spans="1:46" s="209" customFormat="1" ht="12.75" x14ac:dyDescent="0.2">
      <c r="A741" s="10"/>
      <c r="B741" s="17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T741"/>
    </row>
    <row r="742" spans="1:46" s="209" customFormat="1" ht="12.75" x14ac:dyDescent="0.2">
      <c r="A742" s="10"/>
      <c r="B742" s="17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T742"/>
    </row>
    <row r="743" spans="1:46" s="209" customFormat="1" ht="12.75" x14ac:dyDescent="0.2">
      <c r="A743" s="10"/>
      <c r="B743" s="17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T743"/>
    </row>
    <row r="744" spans="1:46" s="209" customFormat="1" ht="12.75" x14ac:dyDescent="0.2">
      <c r="A744" s="10"/>
      <c r="B744" s="17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T744"/>
    </row>
    <row r="745" spans="1:46" s="209" customFormat="1" ht="12.75" x14ac:dyDescent="0.2">
      <c r="A745" s="10"/>
      <c r="B745" s="17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T745"/>
    </row>
    <row r="746" spans="1:46" s="209" customFormat="1" ht="12.75" x14ac:dyDescent="0.2">
      <c r="A746" s="10"/>
      <c r="B746" s="17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T746"/>
    </row>
    <row r="747" spans="1:46" s="209" customFormat="1" ht="12.75" x14ac:dyDescent="0.2">
      <c r="A747" s="10"/>
      <c r="B747" s="17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T747"/>
    </row>
    <row r="748" spans="1:46" s="209" customFormat="1" ht="12.75" x14ac:dyDescent="0.2">
      <c r="A748" s="10"/>
      <c r="B748" s="17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T748"/>
    </row>
    <row r="749" spans="1:46" s="209" customFormat="1" ht="12.75" x14ac:dyDescent="0.2">
      <c r="A749" s="10"/>
      <c r="B749" s="17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T749"/>
    </row>
    <row r="750" spans="1:46" s="209" customFormat="1" ht="12.75" x14ac:dyDescent="0.2">
      <c r="A750" s="10"/>
      <c r="B750" s="17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T750"/>
    </row>
    <row r="751" spans="1:46" s="209" customFormat="1" ht="12.75" x14ac:dyDescent="0.2">
      <c r="A751" s="10"/>
      <c r="B751" s="17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T751"/>
    </row>
    <row r="752" spans="1:46" s="209" customFormat="1" ht="12.75" x14ac:dyDescent="0.2">
      <c r="A752" s="10"/>
      <c r="B752" s="17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T752"/>
    </row>
    <row r="753" spans="1:46" s="209" customFormat="1" ht="12.75" x14ac:dyDescent="0.2">
      <c r="A753" s="10"/>
      <c r="B753" s="17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T753"/>
    </row>
    <row r="754" spans="1:46" s="209" customFormat="1" ht="12.75" x14ac:dyDescent="0.2">
      <c r="A754" s="10"/>
      <c r="B754" s="17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T754"/>
    </row>
    <row r="755" spans="1:46" s="209" customFormat="1" ht="12.75" x14ac:dyDescent="0.2">
      <c r="A755" s="10"/>
      <c r="B755" s="17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T755"/>
    </row>
    <row r="756" spans="1:46" s="209" customFormat="1" ht="12.75" x14ac:dyDescent="0.2">
      <c r="A756" s="10"/>
      <c r="B756" s="17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T756"/>
    </row>
    <row r="757" spans="1:46" s="209" customFormat="1" ht="12.75" x14ac:dyDescent="0.2">
      <c r="A757" s="10"/>
      <c r="B757" s="17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T757"/>
    </row>
    <row r="758" spans="1:46" s="209" customFormat="1" ht="12.75" x14ac:dyDescent="0.2">
      <c r="A758" s="10"/>
      <c r="B758" s="17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T758"/>
    </row>
    <row r="759" spans="1:46" s="209" customFormat="1" ht="12.75" x14ac:dyDescent="0.2">
      <c r="A759" s="10"/>
      <c r="B759" s="17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T759"/>
    </row>
    <row r="760" spans="1:46" s="209" customFormat="1" ht="12.75" x14ac:dyDescent="0.2">
      <c r="A760" s="10"/>
      <c r="B760" s="17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T760"/>
    </row>
    <row r="761" spans="1:46" s="209" customFormat="1" ht="12.75" x14ac:dyDescent="0.2">
      <c r="A761" s="10"/>
      <c r="B761" s="17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T761"/>
    </row>
    <row r="762" spans="1:46" s="209" customFormat="1" ht="12.75" x14ac:dyDescent="0.2">
      <c r="A762" s="10"/>
      <c r="B762" s="17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T762"/>
    </row>
    <row r="763" spans="1:46" s="209" customFormat="1" ht="12.75" x14ac:dyDescent="0.2">
      <c r="A763" s="10"/>
      <c r="B763" s="17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T763"/>
    </row>
    <row r="764" spans="1:46" s="209" customFormat="1" ht="12.75" x14ac:dyDescent="0.2">
      <c r="A764" s="10"/>
      <c r="B764" s="17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T764"/>
    </row>
    <row r="765" spans="1:46" s="209" customFormat="1" ht="12.75" x14ac:dyDescent="0.2">
      <c r="A765" s="10"/>
      <c r="B765" s="17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T765"/>
    </row>
    <row r="766" spans="1:46" s="209" customFormat="1" ht="12.75" x14ac:dyDescent="0.2">
      <c r="A766" s="10"/>
      <c r="B766" s="17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T766"/>
    </row>
    <row r="767" spans="1:46" s="209" customFormat="1" ht="12.75" x14ac:dyDescent="0.2">
      <c r="A767" s="10"/>
      <c r="B767" s="17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T767"/>
    </row>
    <row r="768" spans="1:46" s="209" customFormat="1" ht="12.75" x14ac:dyDescent="0.2">
      <c r="A768" s="10"/>
      <c r="B768" s="17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T768"/>
    </row>
    <row r="769" spans="1:46" s="209" customFormat="1" ht="12.75" x14ac:dyDescent="0.2">
      <c r="A769" s="10"/>
      <c r="B769" s="17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T769"/>
    </row>
    <row r="770" spans="1:46" s="209" customFormat="1" ht="12.75" x14ac:dyDescent="0.2">
      <c r="A770" s="10"/>
      <c r="B770" s="17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T770"/>
    </row>
    <row r="771" spans="1:46" s="209" customFormat="1" ht="12.75" x14ac:dyDescent="0.2">
      <c r="A771" s="10"/>
      <c r="B771" s="17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T771"/>
    </row>
    <row r="772" spans="1:46" s="209" customFormat="1" ht="12.75" x14ac:dyDescent="0.2">
      <c r="A772" s="10"/>
      <c r="B772" s="17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T772"/>
    </row>
    <row r="773" spans="1:46" s="209" customFormat="1" ht="12.75" x14ac:dyDescent="0.2">
      <c r="A773" s="10"/>
      <c r="B773" s="17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T773"/>
    </row>
    <row r="774" spans="1:46" s="209" customFormat="1" ht="12.75" x14ac:dyDescent="0.2">
      <c r="A774" s="10"/>
      <c r="B774" s="17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T774"/>
    </row>
    <row r="775" spans="1:46" s="209" customFormat="1" ht="12.75" x14ac:dyDescent="0.2">
      <c r="A775" s="10"/>
      <c r="B775" s="17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T775"/>
    </row>
    <row r="776" spans="1:46" s="209" customFormat="1" ht="12.75" x14ac:dyDescent="0.2">
      <c r="A776" s="10"/>
      <c r="B776" s="17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T776"/>
    </row>
    <row r="777" spans="1:46" s="209" customFormat="1" ht="12.75" x14ac:dyDescent="0.2">
      <c r="A777" s="10"/>
      <c r="B777" s="17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T777"/>
    </row>
    <row r="778" spans="1:46" s="209" customFormat="1" ht="12.75" x14ac:dyDescent="0.2">
      <c r="A778" s="10"/>
      <c r="B778" s="17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T778"/>
    </row>
    <row r="779" spans="1:46" s="209" customFormat="1" ht="12.75" x14ac:dyDescent="0.2">
      <c r="A779" s="10"/>
      <c r="B779" s="17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T779"/>
    </row>
    <row r="780" spans="1:46" s="209" customFormat="1" ht="12.75" x14ac:dyDescent="0.2">
      <c r="A780" s="10"/>
      <c r="B780" s="17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T780"/>
    </row>
    <row r="781" spans="1:46" s="209" customFormat="1" ht="12.75" x14ac:dyDescent="0.2">
      <c r="A781" s="10"/>
      <c r="B781" s="17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T781"/>
    </row>
    <row r="782" spans="1:46" s="209" customFormat="1" ht="12.75" x14ac:dyDescent="0.2">
      <c r="A782" s="10"/>
      <c r="B782" s="17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T782"/>
    </row>
    <row r="783" spans="1:46" s="209" customFormat="1" ht="12.75" x14ac:dyDescent="0.2">
      <c r="A783" s="10"/>
      <c r="B783" s="17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T783"/>
    </row>
    <row r="784" spans="1:46" s="209" customFormat="1" ht="12.75" x14ac:dyDescent="0.2">
      <c r="A784" s="10"/>
      <c r="B784" s="17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T784"/>
    </row>
    <row r="785" spans="1:46" s="209" customFormat="1" ht="12.75" x14ac:dyDescent="0.2">
      <c r="A785" s="10"/>
      <c r="B785" s="17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T785"/>
    </row>
    <row r="786" spans="1:46" s="209" customFormat="1" ht="12.75" x14ac:dyDescent="0.2">
      <c r="A786" s="10"/>
      <c r="B786" s="17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T786"/>
    </row>
    <row r="787" spans="1:46" s="209" customFormat="1" ht="12.75" x14ac:dyDescent="0.2">
      <c r="A787" s="10"/>
      <c r="B787" s="17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T787"/>
    </row>
    <row r="788" spans="1:46" s="209" customFormat="1" ht="12.75" x14ac:dyDescent="0.2">
      <c r="A788" s="10"/>
      <c r="B788" s="17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T788"/>
    </row>
    <row r="789" spans="1:46" s="209" customFormat="1" ht="12.75" x14ac:dyDescent="0.2">
      <c r="A789" s="10"/>
      <c r="B789" s="17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T789"/>
    </row>
    <row r="790" spans="1:46" s="209" customFormat="1" ht="12.75" x14ac:dyDescent="0.2">
      <c r="A790" s="10"/>
      <c r="B790" s="17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T790"/>
    </row>
    <row r="791" spans="1:46" s="209" customFormat="1" ht="12.75" x14ac:dyDescent="0.2">
      <c r="A791" s="10"/>
      <c r="B791" s="17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T791"/>
    </row>
    <row r="792" spans="1:46" s="209" customFormat="1" ht="12.75" x14ac:dyDescent="0.2">
      <c r="A792" s="10"/>
      <c r="B792" s="17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T792"/>
    </row>
    <row r="793" spans="1:46" s="209" customFormat="1" ht="12.75" x14ac:dyDescent="0.2">
      <c r="A793" s="10"/>
      <c r="B793" s="17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T793"/>
    </row>
    <row r="794" spans="1:46" s="209" customFormat="1" ht="12.75" x14ac:dyDescent="0.2">
      <c r="A794" s="10"/>
      <c r="B794" s="17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T794"/>
    </row>
    <row r="795" spans="1:46" s="209" customFormat="1" ht="12.75" x14ac:dyDescent="0.2">
      <c r="A795" s="10"/>
      <c r="B795" s="17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T795"/>
    </row>
    <row r="796" spans="1:46" s="209" customFormat="1" ht="12.75" x14ac:dyDescent="0.2">
      <c r="A796" s="10"/>
      <c r="B796" s="17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T796"/>
    </row>
    <row r="797" spans="1:46" s="209" customFormat="1" ht="12.75" x14ac:dyDescent="0.2">
      <c r="A797" s="10"/>
      <c r="B797" s="17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T797"/>
    </row>
    <row r="798" spans="1:46" s="209" customFormat="1" ht="12.75" x14ac:dyDescent="0.2">
      <c r="A798" s="10"/>
      <c r="B798" s="17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T798"/>
    </row>
    <row r="799" spans="1:46" s="209" customFormat="1" ht="12.75" x14ac:dyDescent="0.2">
      <c r="A799" s="10"/>
      <c r="B799" s="17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T799"/>
    </row>
    <row r="800" spans="1:46" s="209" customFormat="1" ht="12.75" x14ac:dyDescent="0.2">
      <c r="A800" s="10"/>
      <c r="B800" s="17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T800"/>
    </row>
    <row r="801" spans="1:46" s="209" customFormat="1" ht="12.75" x14ac:dyDescent="0.2">
      <c r="A801" s="10"/>
      <c r="B801" s="17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T801"/>
    </row>
    <row r="802" spans="1:46" s="209" customFormat="1" ht="12.75" x14ac:dyDescent="0.2">
      <c r="A802" s="10"/>
      <c r="B802" s="17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T802"/>
    </row>
    <row r="803" spans="1:46" s="209" customFormat="1" ht="12.75" x14ac:dyDescent="0.2">
      <c r="A803" s="10"/>
      <c r="B803" s="17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T803"/>
    </row>
    <row r="804" spans="1:46" s="209" customFormat="1" ht="12.75" x14ac:dyDescent="0.2">
      <c r="A804" s="10"/>
      <c r="B804" s="17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T804"/>
    </row>
    <row r="805" spans="1:46" s="209" customFormat="1" ht="12.75" x14ac:dyDescent="0.2">
      <c r="A805" s="10"/>
      <c r="B805" s="17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T805"/>
    </row>
    <row r="806" spans="1:46" s="209" customFormat="1" ht="12.75" x14ac:dyDescent="0.2">
      <c r="A806" s="10"/>
      <c r="B806" s="17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T806"/>
    </row>
    <row r="807" spans="1:46" s="209" customFormat="1" ht="12.75" x14ac:dyDescent="0.2">
      <c r="A807" s="10"/>
      <c r="B807" s="17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T807"/>
    </row>
    <row r="808" spans="1:46" s="209" customFormat="1" ht="12.75" x14ac:dyDescent="0.2">
      <c r="A808" s="10"/>
      <c r="B808" s="17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T808"/>
    </row>
    <row r="809" spans="1:46" s="209" customFormat="1" ht="12.75" x14ac:dyDescent="0.2">
      <c r="A809" s="10"/>
      <c r="B809" s="17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T809"/>
    </row>
    <row r="810" spans="1:46" s="209" customFormat="1" ht="12.75" x14ac:dyDescent="0.2">
      <c r="A810" s="10"/>
      <c r="B810" s="17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T810"/>
    </row>
    <row r="811" spans="1:46" s="209" customFormat="1" ht="12.75" x14ac:dyDescent="0.2">
      <c r="A811" s="10"/>
      <c r="B811" s="17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T811"/>
    </row>
    <row r="812" spans="1:46" s="209" customFormat="1" ht="12.75" x14ac:dyDescent="0.2">
      <c r="A812" s="10"/>
      <c r="B812" s="17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T812"/>
    </row>
    <row r="813" spans="1:46" s="209" customFormat="1" ht="12.75" x14ac:dyDescent="0.2">
      <c r="A813" s="10"/>
      <c r="B813" s="17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T813"/>
    </row>
    <row r="814" spans="1:46" s="209" customFormat="1" ht="12.75" x14ac:dyDescent="0.2">
      <c r="A814" s="10"/>
      <c r="B814" s="17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T814"/>
    </row>
    <row r="815" spans="1:46" s="209" customFormat="1" ht="12.75" x14ac:dyDescent="0.2">
      <c r="A815" s="10"/>
      <c r="B815" s="17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T815"/>
    </row>
    <row r="816" spans="1:46" s="209" customFormat="1" ht="12.75" x14ac:dyDescent="0.2">
      <c r="A816" s="10"/>
      <c r="B816" s="17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T816"/>
    </row>
    <row r="817" spans="1:46" s="209" customFormat="1" ht="12.75" x14ac:dyDescent="0.2">
      <c r="A817" s="10"/>
      <c r="B817" s="17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T817"/>
    </row>
    <row r="818" spans="1:46" s="209" customFormat="1" ht="12.75" x14ac:dyDescent="0.2">
      <c r="A818" s="10"/>
      <c r="B818" s="17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T818"/>
    </row>
    <row r="819" spans="1:46" s="209" customFormat="1" ht="12.75" x14ac:dyDescent="0.2">
      <c r="A819" s="10"/>
      <c r="B819" s="17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T819"/>
    </row>
    <row r="820" spans="1:46" s="209" customFormat="1" ht="12.75" x14ac:dyDescent="0.2">
      <c r="A820" s="10"/>
      <c r="B820" s="17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T820"/>
    </row>
    <row r="821" spans="1:46" s="209" customFormat="1" ht="12.75" x14ac:dyDescent="0.2">
      <c r="A821" s="10"/>
      <c r="B821" s="17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T821"/>
    </row>
    <row r="822" spans="1:46" s="209" customFormat="1" ht="12.75" x14ac:dyDescent="0.2">
      <c r="A822" s="10"/>
      <c r="B822" s="17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T822"/>
    </row>
    <row r="823" spans="1:46" s="209" customFormat="1" ht="12.75" x14ac:dyDescent="0.2">
      <c r="A823" s="10"/>
      <c r="B823" s="17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T823"/>
    </row>
    <row r="824" spans="1:46" s="209" customFormat="1" ht="12.75" x14ac:dyDescent="0.2">
      <c r="A824" s="10"/>
      <c r="B824" s="17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T824"/>
    </row>
    <row r="825" spans="1:46" s="209" customFormat="1" ht="12.75" x14ac:dyDescent="0.2">
      <c r="A825" s="10"/>
      <c r="B825" s="17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T825"/>
    </row>
    <row r="826" spans="1:46" s="209" customFormat="1" ht="12.75" x14ac:dyDescent="0.2">
      <c r="A826" s="10"/>
      <c r="B826" s="17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T826"/>
    </row>
    <row r="827" spans="1:46" s="209" customFormat="1" ht="12.75" x14ac:dyDescent="0.2">
      <c r="A827" s="10"/>
      <c r="B827" s="17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T827"/>
    </row>
    <row r="828" spans="1:46" s="209" customFormat="1" ht="12.75" x14ac:dyDescent="0.2">
      <c r="A828" s="10"/>
      <c r="B828" s="17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T828"/>
    </row>
    <row r="829" spans="1:46" s="209" customFormat="1" ht="12.75" x14ac:dyDescent="0.2">
      <c r="A829" s="10"/>
      <c r="B829" s="17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T829"/>
    </row>
    <row r="830" spans="1:46" s="209" customFormat="1" ht="12.75" x14ac:dyDescent="0.2">
      <c r="A830" s="10"/>
      <c r="B830" s="17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T830"/>
    </row>
    <row r="831" spans="1:46" s="209" customFormat="1" ht="12.75" x14ac:dyDescent="0.2">
      <c r="A831" s="10"/>
      <c r="B831" s="17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T831"/>
    </row>
    <row r="832" spans="1:46" s="209" customFormat="1" ht="12.75" x14ac:dyDescent="0.2">
      <c r="A832" s="10"/>
      <c r="B832" s="17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T832"/>
    </row>
    <row r="833" spans="1:46" s="209" customFormat="1" ht="12.75" x14ac:dyDescent="0.2">
      <c r="A833" s="10"/>
      <c r="B833" s="17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T833"/>
    </row>
    <row r="834" spans="1:46" s="209" customFormat="1" ht="12.75" x14ac:dyDescent="0.2">
      <c r="A834" s="10"/>
      <c r="B834" s="17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T834"/>
    </row>
    <row r="835" spans="1:46" s="209" customFormat="1" ht="12.75" x14ac:dyDescent="0.2">
      <c r="A835" s="10"/>
      <c r="B835" s="17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T835"/>
    </row>
    <row r="836" spans="1:46" s="209" customFormat="1" ht="12.75" x14ac:dyDescent="0.2">
      <c r="A836" s="10"/>
      <c r="B836" s="17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T836"/>
    </row>
    <row r="837" spans="1:46" s="209" customFormat="1" ht="12.75" x14ac:dyDescent="0.2">
      <c r="A837" s="10"/>
      <c r="B837" s="17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T837"/>
    </row>
    <row r="838" spans="1:46" s="209" customFormat="1" ht="12.75" x14ac:dyDescent="0.2">
      <c r="A838" s="10"/>
      <c r="B838" s="17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T838"/>
    </row>
    <row r="839" spans="1:46" s="209" customFormat="1" ht="12.75" x14ac:dyDescent="0.2">
      <c r="A839" s="10"/>
      <c r="B839" s="17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T839"/>
    </row>
    <row r="840" spans="1:46" s="209" customFormat="1" ht="12.75" x14ac:dyDescent="0.2">
      <c r="A840" s="10"/>
      <c r="B840" s="17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T840"/>
    </row>
    <row r="841" spans="1:46" s="209" customFormat="1" ht="12.75" x14ac:dyDescent="0.2">
      <c r="A841" s="10"/>
      <c r="B841" s="17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T841"/>
    </row>
    <row r="842" spans="1:46" s="209" customFormat="1" ht="12.75" x14ac:dyDescent="0.2">
      <c r="A842" s="10"/>
      <c r="B842" s="17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T842"/>
    </row>
    <row r="843" spans="1:46" s="209" customFormat="1" ht="12.75" x14ac:dyDescent="0.2">
      <c r="A843" s="10"/>
      <c r="B843" s="17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T843"/>
    </row>
    <row r="844" spans="1:46" s="209" customFormat="1" ht="12.75" x14ac:dyDescent="0.2">
      <c r="A844" s="10"/>
      <c r="B844" s="17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T844"/>
    </row>
    <row r="845" spans="1:46" s="209" customFormat="1" ht="12.75" x14ac:dyDescent="0.2">
      <c r="A845" s="10"/>
      <c r="B845" s="17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T845"/>
    </row>
    <row r="846" spans="1:46" s="209" customFormat="1" ht="12.75" x14ac:dyDescent="0.2">
      <c r="A846" s="10"/>
      <c r="B846" s="17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T846"/>
    </row>
    <row r="847" spans="1:46" s="209" customFormat="1" ht="12.75" x14ac:dyDescent="0.2">
      <c r="A847" s="10"/>
      <c r="B847" s="17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T847"/>
    </row>
    <row r="848" spans="1:46" s="209" customFormat="1" ht="12.75" x14ac:dyDescent="0.2">
      <c r="A848" s="10"/>
      <c r="B848" s="17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T848"/>
    </row>
    <row r="849" spans="1:46" s="209" customFormat="1" ht="12.75" x14ac:dyDescent="0.2">
      <c r="A849" s="10"/>
      <c r="B849" s="17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T849"/>
    </row>
    <row r="850" spans="1:46" s="209" customFormat="1" ht="12.75" x14ac:dyDescent="0.2">
      <c r="A850" s="10"/>
      <c r="B850" s="17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T850"/>
    </row>
    <row r="851" spans="1:46" s="209" customFormat="1" ht="12.75" x14ac:dyDescent="0.2">
      <c r="A851" s="10"/>
      <c r="B851" s="17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T851"/>
    </row>
    <row r="852" spans="1:46" s="209" customFormat="1" ht="12.75" x14ac:dyDescent="0.2">
      <c r="A852" s="10"/>
      <c r="B852" s="17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T852"/>
    </row>
    <row r="853" spans="1:46" s="209" customFormat="1" ht="12.75" x14ac:dyDescent="0.2">
      <c r="A853" s="10"/>
      <c r="B853" s="17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T853"/>
    </row>
    <row r="854" spans="1:46" s="209" customFormat="1" ht="12.75" x14ac:dyDescent="0.2">
      <c r="A854" s="10"/>
      <c r="B854" s="17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T854"/>
    </row>
    <row r="855" spans="1:46" s="209" customFormat="1" ht="12.75" x14ac:dyDescent="0.2">
      <c r="A855" s="10"/>
      <c r="B855" s="17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T855"/>
    </row>
    <row r="856" spans="1:46" s="209" customFormat="1" ht="12.75" x14ac:dyDescent="0.2">
      <c r="A856" s="10"/>
      <c r="B856" s="17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T856"/>
    </row>
    <row r="857" spans="1:46" s="209" customFormat="1" ht="12.75" x14ac:dyDescent="0.2">
      <c r="A857" s="10"/>
      <c r="B857" s="17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T857"/>
    </row>
    <row r="858" spans="1:46" s="209" customFormat="1" ht="12.75" x14ac:dyDescent="0.2">
      <c r="A858" s="10"/>
      <c r="B858" s="17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T858"/>
    </row>
    <row r="859" spans="1:46" s="209" customFormat="1" ht="12.75" x14ac:dyDescent="0.2">
      <c r="A859" s="10"/>
      <c r="B859" s="17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T859"/>
    </row>
    <row r="860" spans="1:46" s="209" customFormat="1" ht="12.75" x14ac:dyDescent="0.2">
      <c r="A860" s="10"/>
      <c r="B860" s="17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T860"/>
    </row>
    <row r="861" spans="1:46" s="209" customFormat="1" ht="12.75" x14ac:dyDescent="0.2">
      <c r="A861" s="10"/>
      <c r="B861" s="17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T861"/>
    </row>
    <row r="862" spans="1:46" s="209" customFormat="1" ht="12.75" x14ac:dyDescent="0.2">
      <c r="A862" s="10"/>
      <c r="B862" s="17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T862"/>
    </row>
    <row r="863" spans="1:46" s="209" customFormat="1" ht="12.75" x14ac:dyDescent="0.2">
      <c r="A863" s="10"/>
      <c r="B863" s="17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T863"/>
    </row>
    <row r="864" spans="1:46" s="209" customFormat="1" ht="12.75" x14ac:dyDescent="0.2">
      <c r="A864" s="10"/>
      <c r="B864" s="17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T864"/>
    </row>
    <row r="865" spans="1:46" s="209" customFormat="1" ht="12.75" x14ac:dyDescent="0.2">
      <c r="A865" s="10"/>
      <c r="B865" s="17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T865"/>
    </row>
    <row r="866" spans="1:46" s="209" customFormat="1" ht="12.75" x14ac:dyDescent="0.2">
      <c r="A866" s="10"/>
      <c r="B866" s="17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T866"/>
    </row>
    <row r="867" spans="1:46" s="209" customFormat="1" ht="12.75" x14ac:dyDescent="0.2">
      <c r="A867" s="10"/>
      <c r="B867" s="17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T867"/>
    </row>
    <row r="868" spans="1:46" s="209" customFormat="1" ht="12.75" x14ac:dyDescent="0.2">
      <c r="A868" s="10"/>
      <c r="B868" s="17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T868"/>
    </row>
    <row r="869" spans="1:46" s="209" customFormat="1" ht="12.75" x14ac:dyDescent="0.2">
      <c r="A869" s="10"/>
      <c r="B869" s="17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T869"/>
    </row>
    <row r="870" spans="1:46" s="209" customFormat="1" ht="12.75" x14ac:dyDescent="0.2">
      <c r="A870" s="10"/>
      <c r="B870" s="17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T870"/>
    </row>
    <row r="871" spans="1:46" s="209" customFormat="1" ht="12.75" x14ac:dyDescent="0.2">
      <c r="A871" s="10"/>
      <c r="B871" s="17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T871"/>
    </row>
    <row r="872" spans="1:46" s="209" customFormat="1" ht="12.75" x14ac:dyDescent="0.2">
      <c r="A872" s="10"/>
      <c r="B872" s="17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T872"/>
    </row>
    <row r="873" spans="1:46" s="209" customFormat="1" ht="12.75" x14ac:dyDescent="0.2">
      <c r="A873" s="10"/>
      <c r="B873" s="17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T873"/>
    </row>
    <row r="874" spans="1:46" s="209" customFormat="1" ht="12.75" x14ac:dyDescent="0.2">
      <c r="A874" s="10"/>
      <c r="B874" s="17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T874"/>
    </row>
    <row r="875" spans="1:46" s="209" customFormat="1" ht="12.75" x14ac:dyDescent="0.2">
      <c r="A875" s="10"/>
      <c r="B875" s="17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T875"/>
    </row>
    <row r="876" spans="1:46" s="209" customFormat="1" ht="12.75" x14ac:dyDescent="0.2">
      <c r="A876" s="10"/>
      <c r="B876" s="17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T876"/>
    </row>
    <row r="877" spans="1:46" s="209" customFormat="1" ht="12.75" x14ac:dyDescent="0.2">
      <c r="A877" s="10"/>
      <c r="B877" s="17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T877"/>
    </row>
    <row r="878" spans="1:46" s="209" customFormat="1" ht="12.75" x14ac:dyDescent="0.2">
      <c r="A878" s="10"/>
      <c r="B878" s="17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T878"/>
    </row>
    <row r="879" spans="1:46" s="209" customFormat="1" ht="12.75" x14ac:dyDescent="0.2">
      <c r="A879" s="10"/>
      <c r="B879" s="17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T879"/>
    </row>
    <row r="880" spans="1:46" s="209" customFormat="1" ht="12.75" x14ac:dyDescent="0.2">
      <c r="A880" s="10"/>
      <c r="B880" s="17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T880"/>
    </row>
    <row r="881" spans="1:46" s="209" customFormat="1" ht="12.75" x14ac:dyDescent="0.2">
      <c r="A881" s="10"/>
      <c r="B881" s="17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T881"/>
    </row>
    <row r="882" spans="1:46" s="209" customFormat="1" ht="12.75" x14ac:dyDescent="0.2">
      <c r="A882" s="10"/>
      <c r="B882" s="17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T882"/>
    </row>
    <row r="883" spans="1:46" s="209" customFormat="1" ht="12.75" x14ac:dyDescent="0.2">
      <c r="A883" s="10"/>
      <c r="B883" s="17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T883"/>
    </row>
    <row r="884" spans="1:46" s="209" customFormat="1" ht="12.75" x14ac:dyDescent="0.2">
      <c r="A884" s="10"/>
      <c r="B884" s="17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T884"/>
    </row>
    <row r="885" spans="1:46" s="209" customFormat="1" ht="12.75" x14ac:dyDescent="0.2">
      <c r="A885" s="10"/>
      <c r="B885" s="17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T885"/>
    </row>
    <row r="886" spans="1:46" s="209" customFormat="1" ht="12.75" x14ac:dyDescent="0.2">
      <c r="A886" s="10"/>
      <c r="B886" s="17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T886"/>
    </row>
    <row r="887" spans="1:46" s="209" customFormat="1" ht="12.75" x14ac:dyDescent="0.2">
      <c r="A887" s="10"/>
      <c r="B887" s="17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T887"/>
    </row>
    <row r="888" spans="1:46" s="209" customFormat="1" ht="12.75" x14ac:dyDescent="0.2">
      <c r="A888" s="10"/>
      <c r="B888" s="17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T888"/>
    </row>
    <row r="889" spans="1:46" s="209" customFormat="1" ht="12.75" x14ac:dyDescent="0.2">
      <c r="A889" s="10"/>
      <c r="B889" s="17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T889"/>
    </row>
    <row r="890" spans="1:46" s="209" customFormat="1" ht="12.75" x14ac:dyDescent="0.2">
      <c r="A890" s="10"/>
      <c r="B890" s="17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T890"/>
    </row>
    <row r="891" spans="1:46" s="209" customFormat="1" ht="12.75" x14ac:dyDescent="0.2">
      <c r="A891" s="10"/>
      <c r="B891" s="17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T891"/>
    </row>
    <row r="892" spans="1:46" s="209" customFormat="1" ht="12.75" x14ac:dyDescent="0.2">
      <c r="A892" s="10"/>
      <c r="B892" s="17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T892"/>
    </row>
    <row r="893" spans="1:46" s="209" customFormat="1" ht="12.75" x14ac:dyDescent="0.2">
      <c r="A893" s="10"/>
      <c r="B893" s="17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T893"/>
    </row>
    <row r="894" spans="1:46" s="209" customFormat="1" ht="12.75" x14ac:dyDescent="0.2">
      <c r="A894" s="10"/>
      <c r="B894" s="17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T894"/>
    </row>
    <row r="895" spans="1:46" s="209" customFormat="1" ht="12.75" x14ac:dyDescent="0.2">
      <c r="A895" s="10"/>
      <c r="B895" s="17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T895"/>
    </row>
    <row r="896" spans="1:46" s="209" customFormat="1" ht="12.75" x14ac:dyDescent="0.2">
      <c r="A896" s="10"/>
      <c r="B896" s="17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T896"/>
    </row>
    <row r="897" spans="1:46" s="209" customFormat="1" ht="12.75" x14ac:dyDescent="0.2">
      <c r="A897" s="10"/>
      <c r="B897" s="17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T897"/>
    </row>
    <row r="898" spans="1:46" s="209" customFormat="1" ht="12.75" x14ac:dyDescent="0.2">
      <c r="A898" s="10"/>
      <c r="B898" s="17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T898"/>
    </row>
    <row r="899" spans="1:46" s="209" customFormat="1" ht="12.75" x14ac:dyDescent="0.2">
      <c r="A899" s="10"/>
      <c r="B899" s="10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T899"/>
    </row>
    <row r="900" spans="1:46" s="209" customFormat="1" ht="12.75" x14ac:dyDescent="0.2">
      <c r="A900" s="10"/>
      <c r="B900" s="10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T900"/>
    </row>
    <row r="901" spans="1:46" s="209" customFormat="1" ht="12.75" x14ac:dyDescent="0.2">
      <c r="A901" s="10"/>
      <c r="B901" s="10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T901"/>
    </row>
    <row r="902" spans="1:46" s="209" customFormat="1" ht="12.75" x14ac:dyDescent="0.2">
      <c r="A902" s="10"/>
      <c r="B902" s="10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T902"/>
    </row>
    <row r="903" spans="1:46" s="209" customFormat="1" ht="12.75" x14ac:dyDescent="0.2">
      <c r="A903" s="10"/>
      <c r="B903" s="10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T903"/>
    </row>
    <row r="904" spans="1:46" s="209" customFormat="1" ht="12.75" x14ac:dyDescent="0.2">
      <c r="A904" s="10"/>
      <c r="B904" s="10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T904"/>
    </row>
    <row r="905" spans="1:46" s="209" customFormat="1" ht="12.75" x14ac:dyDescent="0.2">
      <c r="A905" s="10"/>
      <c r="B905" s="10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T905"/>
    </row>
    <row r="906" spans="1:46" s="209" customFormat="1" ht="12.75" x14ac:dyDescent="0.2">
      <c r="A906" s="10"/>
      <c r="B906" s="10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T906"/>
    </row>
    <row r="907" spans="1:46" s="209" customFormat="1" ht="12.75" x14ac:dyDescent="0.2">
      <c r="A907" s="10"/>
      <c r="B907" s="10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T907"/>
    </row>
    <row r="908" spans="1:46" s="209" customFormat="1" ht="12.75" x14ac:dyDescent="0.2">
      <c r="A908" s="10"/>
      <c r="B908" s="10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T908"/>
    </row>
    <row r="909" spans="1:46" s="209" customFormat="1" ht="12.75" x14ac:dyDescent="0.2">
      <c r="A909" s="10"/>
      <c r="B909" s="10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T909"/>
    </row>
    <row r="910" spans="1:46" s="209" customFormat="1" ht="12.75" x14ac:dyDescent="0.2">
      <c r="A910" s="10"/>
      <c r="B910" s="10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T910"/>
    </row>
    <row r="911" spans="1:46" s="209" customFormat="1" ht="12.75" x14ac:dyDescent="0.2">
      <c r="A911" s="10"/>
      <c r="B911" s="10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T911"/>
    </row>
    <row r="912" spans="1:46" s="209" customFormat="1" ht="12.75" x14ac:dyDescent="0.2">
      <c r="A912" s="10"/>
      <c r="B912" s="10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T912"/>
    </row>
    <row r="913" spans="1:46" s="209" customFormat="1" ht="12.75" x14ac:dyDescent="0.2">
      <c r="A913" s="10"/>
      <c r="B913" s="10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T913"/>
    </row>
    <row r="914" spans="1:46" s="209" customFormat="1" ht="12.75" x14ac:dyDescent="0.2">
      <c r="A914" s="10"/>
      <c r="B914" s="10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T914"/>
    </row>
    <row r="915" spans="1:46" s="209" customFormat="1" ht="12.75" x14ac:dyDescent="0.2">
      <c r="A915" s="10"/>
      <c r="B915" s="10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T915"/>
    </row>
    <row r="916" spans="1:46" s="209" customFormat="1" ht="12.75" x14ac:dyDescent="0.2">
      <c r="A916" s="10"/>
      <c r="B916" s="10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T916"/>
    </row>
    <row r="917" spans="1:46" s="209" customFormat="1" ht="12.75" x14ac:dyDescent="0.2">
      <c r="A917" s="10"/>
      <c r="B917" s="10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T917"/>
    </row>
    <row r="918" spans="1:46" s="209" customFormat="1" ht="12.75" x14ac:dyDescent="0.2">
      <c r="A918" s="10"/>
      <c r="B918" s="10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T918"/>
    </row>
    <row r="919" spans="1:46" s="209" customFormat="1" ht="12.75" x14ac:dyDescent="0.2">
      <c r="A919" s="10"/>
      <c r="B919" s="10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T919"/>
    </row>
    <row r="920" spans="1:46" s="209" customFormat="1" ht="12.75" x14ac:dyDescent="0.2">
      <c r="A920" s="10"/>
      <c r="B920" s="10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T920"/>
    </row>
    <row r="921" spans="1:46" s="209" customFormat="1" ht="12.75" x14ac:dyDescent="0.2">
      <c r="A921" s="10"/>
      <c r="B921" s="10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T921"/>
    </row>
    <row r="922" spans="1:46" s="209" customFormat="1" ht="12.75" x14ac:dyDescent="0.2">
      <c r="A922" s="10"/>
      <c r="B922" s="10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T922"/>
    </row>
    <row r="923" spans="1:46" s="209" customFormat="1" ht="12.75" x14ac:dyDescent="0.2">
      <c r="A923" s="10"/>
      <c r="B923" s="10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T923"/>
    </row>
    <row r="924" spans="1:46" s="209" customFormat="1" ht="12.75" x14ac:dyDescent="0.2">
      <c r="A924" s="10"/>
      <c r="B924" s="10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T924"/>
    </row>
    <row r="925" spans="1:46" s="209" customFormat="1" ht="12.75" x14ac:dyDescent="0.2">
      <c r="A925" s="10"/>
      <c r="B925" s="10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T925"/>
    </row>
    <row r="926" spans="1:46" s="209" customFormat="1" ht="12.75" x14ac:dyDescent="0.2">
      <c r="A926" s="10"/>
      <c r="B926" s="10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T926"/>
    </row>
    <row r="927" spans="1:46" s="209" customFormat="1" ht="12.75" x14ac:dyDescent="0.2">
      <c r="A927" s="10"/>
      <c r="B927" s="10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T927"/>
    </row>
    <row r="928" spans="1:46" s="209" customFormat="1" ht="12.75" x14ac:dyDescent="0.2">
      <c r="A928" s="10"/>
      <c r="B928" s="10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T928"/>
    </row>
    <row r="929" spans="1:46" s="209" customFormat="1" ht="12.75" x14ac:dyDescent="0.2">
      <c r="A929" s="10"/>
      <c r="B929" s="10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T929"/>
    </row>
    <row r="930" spans="1:46" s="209" customFormat="1" ht="12.75" x14ac:dyDescent="0.2">
      <c r="A930" s="10"/>
      <c r="B930" s="10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T930"/>
    </row>
    <row r="931" spans="1:46" s="209" customFormat="1" ht="12.75" x14ac:dyDescent="0.2">
      <c r="A931" s="10"/>
      <c r="B931" s="10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T931"/>
    </row>
    <row r="932" spans="1:46" s="209" customFormat="1" ht="12.75" x14ac:dyDescent="0.2">
      <c r="A932" s="10"/>
      <c r="B932" s="10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T932"/>
    </row>
    <row r="933" spans="1:46" s="209" customFormat="1" ht="12.75" x14ac:dyDescent="0.2">
      <c r="A933" s="10"/>
      <c r="B933" s="10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T933"/>
    </row>
    <row r="934" spans="1:46" s="209" customFormat="1" ht="12.75" x14ac:dyDescent="0.2">
      <c r="A934" s="10"/>
      <c r="B934" s="10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T934"/>
    </row>
    <row r="935" spans="1:46" s="209" customFormat="1" ht="15" customHeight="1" x14ac:dyDescent="0.2">
      <c r="A935" s="10"/>
      <c r="B935" s="10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T935"/>
    </row>
    <row r="936" spans="1:46" s="209" customFormat="1" ht="15" customHeight="1" x14ac:dyDescent="0.2">
      <c r="A936" s="10"/>
      <c r="B936" s="10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T936"/>
    </row>
  </sheetData>
  <autoFilter ref="A5:AS23" xr:uid="{63CC3BBF-B5BE-41AA-970B-20BF7157863F}">
    <sortState xmlns:xlrd2="http://schemas.microsoft.com/office/spreadsheetml/2017/richdata2" ref="A6:AS23">
      <sortCondition ref="M5:M23"/>
    </sortState>
  </autoFilter>
  <mergeCells count="4">
    <mergeCell ref="AF3:AI3"/>
    <mergeCell ref="AJ3:AM3"/>
    <mergeCell ref="AN3:AQ3"/>
    <mergeCell ref="D4:E4"/>
  </mergeCells>
  <conditionalFormatting sqref="H7:I8 H19:I19 H12:I17">
    <cfRule type="expression" dxfId="9" priority="10">
      <formula>H7&lt;&gt;AR7</formula>
    </cfRule>
  </conditionalFormatting>
  <conditionalFormatting sqref="H13:I13">
    <cfRule type="expression" dxfId="8" priority="9">
      <formula>H13&lt;&gt;AR13</formula>
    </cfRule>
  </conditionalFormatting>
  <conditionalFormatting sqref="H10:I10">
    <cfRule type="expression" dxfId="7" priority="8">
      <formula>H10&lt;&gt;AR10</formula>
    </cfRule>
  </conditionalFormatting>
  <conditionalFormatting sqref="H20:I20">
    <cfRule type="expression" dxfId="6" priority="7">
      <formula>H20&lt;&gt;AR20</formula>
    </cfRule>
  </conditionalFormatting>
  <conditionalFormatting sqref="H6">
    <cfRule type="expression" dxfId="5" priority="6">
      <formula>H6&lt;&gt;AR6</formula>
    </cfRule>
  </conditionalFormatting>
  <conditionalFormatting sqref="H11:I11">
    <cfRule type="expression" dxfId="4" priority="5">
      <formula>H11&lt;&gt;AR11</formula>
    </cfRule>
  </conditionalFormatting>
  <conditionalFormatting sqref="H21:I21">
    <cfRule type="expression" dxfId="3" priority="4">
      <formula>H21&lt;&gt;AR21</formula>
    </cfRule>
  </conditionalFormatting>
  <conditionalFormatting sqref="H22:I22">
    <cfRule type="expression" dxfId="2" priority="3">
      <formula>H22&lt;&gt;AR22</formula>
    </cfRule>
  </conditionalFormatting>
  <conditionalFormatting sqref="H18:I18">
    <cfRule type="expression" dxfId="1" priority="2">
      <formula>H18&lt;&gt;AR18</formula>
    </cfRule>
  </conditionalFormatting>
  <conditionalFormatting sqref="H23:I23">
    <cfRule type="expression" dxfId="0" priority="1">
      <formula>H23&lt;&gt;AR23</formula>
    </cfRule>
  </conditionalFormatting>
  <dataValidations count="2">
    <dataValidation type="list" allowBlank="1" showInputMessage="1" prompt="Click and enter a value from range '2016'!AC2:AE2" sqref="E3" xr:uid="{A948D732-04AC-4D48-9E7F-9E6F35652B68}">
      <formula1>$AF$2:$AH$2</formula1>
    </dataValidation>
    <dataValidation type="list" allowBlank="1" sqref="H6 H10:I23 H7:I8 AR7:AS8 AR10:AS23" xr:uid="{95D7EF0F-419F-4B56-92FA-A92C7DD691AA}">
      <formula1>$AF$1:$AG$1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7E5F-1CCC-47C2-BE1C-906C3454B7FC}">
  <dimension ref="A1:AF862"/>
  <sheetViews>
    <sheetView zoomScale="80" zoomScaleNormal="80" workbookViewId="0">
      <selection activeCell="C34" sqref="C34"/>
    </sheetView>
  </sheetViews>
  <sheetFormatPr baseColWidth="10" defaultColWidth="15.140625" defaultRowHeight="15" customHeight="1" outlineLevelCol="1" x14ac:dyDescent="0.25"/>
  <cols>
    <col min="1" max="1" width="5" style="218" customWidth="1"/>
    <col min="2" max="2" width="20.85546875" style="218" customWidth="1"/>
    <col min="3" max="4" width="19.140625" style="218" customWidth="1"/>
    <col min="5" max="5" width="11" style="218" customWidth="1"/>
    <col min="6" max="6" width="11.140625" style="218" customWidth="1"/>
    <col min="7" max="21" width="5.5703125" style="218" customWidth="1" outlineLevel="1"/>
    <col min="22" max="22" width="7" style="218" customWidth="1" outlineLevel="1"/>
    <col min="23" max="23" width="3.42578125" style="218" customWidth="1"/>
    <col min="24" max="31" width="5.5703125" style="218" customWidth="1"/>
    <col min="32" max="32" width="8.140625" style="218" customWidth="1"/>
    <col min="33" max="16384" width="15.140625" style="218"/>
  </cols>
  <sheetData>
    <row r="1" spans="1:32" ht="18.75" customHeight="1" x14ac:dyDescent="0.3">
      <c r="A1" s="210" t="s">
        <v>0</v>
      </c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4"/>
      <c r="R1" s="211"/>
      <c r="S1" s="215"/>
      <c r="T1" s="215"/>
      <c r="U1" s="215"/>
      <c r="V1" s="216"/>
      <c r="W1" s="217"/>
      <c r="X1" s="217"/>
      <c r="Y1" s="217"/>
      <c r="Z1" s="217"/>
    </row>
    <row r="2" spans="1:32" ht="12.75" customHeight="1" x14ac:dyDescent="0.25">
      <c r="A2" s="219" t="s">
        <v>112</v>
      </c>
      <c r="B2" s="220"/>
      <c r="C2" s="220"/>
      <c r="D2" s="220"/>
      <c r="E2" s="220"/>
      <c r="F2" s="221"/>
      <c r="G2" s="221"/>
      <c r="H2" s="222"/>
      <c r="I2" s="223"/>
      <c r="J2" s="223"/>
      <c r="L2" s="223"/>
      <c r="M2" s="223"/>
      <c r="N2" s="224" t="s">
        <v>113</v>
      </c>
      <c r="O2" s="223"/>
      <c r="P2" s="223"/>
      <c r="Q2" s="225"/>
      <c r="R2" s="221"/>
      <c r="S2" s="226"/>
      <c r="T2" s="226"/>
      <c r="U2" s="226"/>
      <c r="V2" s="216"/>
      <c r="W2" s="227"/>
      <c r="X2" s="227"/>
      <c r="Y2" s="227"/>
      <c r="Z2" s="227"/>
      <c r="AA2" s="228" t="s">
        <v>114</v>
      </c>
    </row>
    <row r="3" spans="1:32" ht="13.5" customHeight="1" x14ac:dyDescent="0.25">
      <c r="A3" s="229"/>
      <c r="B3" s="229"/>
      <c r="C3" s="229"/>
      <c r="D3" s="229"/>
      <c r="E3" s="229"/>
      <c r="F3" s="229"/>
      <c r="G3" s="229"/>
      <c r="H3" s="230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6"/>
      <c r="T3" s="226"/>
      <c r="U3" s="226"/>
      <c r="V3" s="216"/>
      <c r="W3" s="227"/>
      <c r="X3" s="227"/>
      <c r="Y3" s="227"/>
      <c r="Z3" s="227"/>
    </row>
    <row r="4" spans="1:32" ht="13.5" customHeight="1" x14ac:dyDescent="0.25">
      <c r="A4" s="231" t="s">
        <v>115</v>
      </c>
      <c r="B4" s="231" t="s">
        <v>23</v>
      </c>
      <c r="C4" s="231" t="s">
        <v>26</v>
      </c>
      <c r="D4" s="231"/>
      <c r="E4" s="231" t="s">
        <v>116</v>
      </c>
      <c r="F4" s="231" t="s">
        <v>24</v>
      </c>
      <c r="G4" s="232" t="s">
        <v>117</v>
      </c>
      <c r="H4" s="232" t="s">
        <v>118</v>
      </c>
      <c r="I4" s="233" t="s">
        <v>119</v>
      </c>
      <c r="J4" s="234" t="s">
        <v>120</v>
      </c>
      <c r="K4" s="232" t="s">
        <v>121</v>
      </c>
      <c r="L4" s="232" t="s">
        <v>122</v>
      </c>
      <c r="M4" s="232" t="s">
        <v>123</v>
      </c>
      <c r="N4" s="235"/>
      <c r="O4" s="232" t="s">
        <v>124</v>
      </c>
      <c r="P4" s="232" t="s">
        <v>125</v>
      </c>
      <c r="Q4" s="232" t="s">
        <v>126</v>
      </c>
      <c r="R4" s="236" t="s">
        <v>127</v>
      </c>
      <c r="S4" s="234" t="s">
        <v>128</v>
      </c>
      <c r="T4" s="232" t="s">
        <v>129</v>
      </c>
      <c r="U4" s="234" t="s">
        <v>130</v>
      </c>
      <c r="V4" s="234" t="s">
        <v>131</v>
      </c>
      <c r="W4" s="227"/>
      <c r="X4" s="237">
        <v>1</v>
      </c>
      <c r="Y4" s="237">
        <v>2</v>
      </c>
      <c r="Z4" s="237">
        <v>3</v>
      </c>
      <c r="AA4" s="237">
        <v>4</v>
      </c>
      <c r="AB4" s="237">
        <v>5</v>
      </c>
      <c r="AC4" s="237">
        <v>6</v>
      </c>
      <c r="AD4" s="237">
        <v>7</v>
      </c>
      <c r="AE4" s="237">
        <v>8</v>
      </c>
      <c r="AF4" s="238" t="s">
        <v>131</v>
      </c>
    </row>
    <row r="5" spans="1:32" ht="13.5" customHeight="1" x14ac:dyDescent="0.25">
      <c r="A5" s="231"/>
      <c r="B5" s="239"/>
      <c r="C5" s="239"/>
      <c r="D5" s="239"/>
      <c r="E5" s="239"/>
      <c r="F5" s="239"/>
      <c r="G5" s="232"/>
      <c r="H5" s="232"/>
      <c r="I5" s="232"/>
      <c r="J5" s="233"/>
      <c r="K5" s="234"/>
      <c r="L5" s="232"/>
      <c r="M5" s="232"/>
      <c r="N5" s="235"/>
      <c r="O5" s="232"/>
      <c r="P5" s="232"/>
      <c r="Q5" s="232"/>
      <c r="R5" s="236"/>
      <c r="S5" s="234"/>
      <c r="T5" s="232"/>
      <c r="U5" s="234"/>
      <c r="V5" s="234"/>
      <c r="W5" s="227"/>
      <c r="X5" s="240"/>
      <c r="Y5" s="240"/>
      <c r="Z5" s="240"/>
      <c r="AA5" s="240"/>
      <c r="AB5" s="240"/>
      <c r="AC5" s="240"/>
      <c r="AD5" s="240"/>
      <c r="AE5" s="240"/>
      <c r="AF5" s="241"/>
    </row>
    <row r="6" spans="1:32" s="226" customFormat="1" ht="13.35" customHeight="1" x14ac:dyDescent="0.2">
      <c r="A6" s="240">
        <v>1</v>
      </c>
      <c r="B6" s="81" t="s">
        <v>63</v>
      </c>
      <c r="C6" s="81" t="s">
        <v>64</v>
      </c>
      <c r="D6" s="81"/>
      <c r="E6" s="242">
        <v>0.75</v>
      </c>
      <c r="F6" s="82" t="s">
        <v>60</v>
      </c>
      <c r="G6" s="243">
        <f>VLOOKUP($B6,'[1]0305'!$B$6:$N$28, 13, FALSE)</f>
        <v>0.16666666666666666</v>
      </c>
      <c r="H6" s="243">
        <f>VLOOKUP($B6,'[1]1005'!$B$6:$N$28, 13, FALSE)</f>
        <v>0.16666666666666666</v>
      </c>
      <c r="I6" s="243">
        <f>VLOOKUP($B6,'[1]2405'!$B$6:$N$27, 13, FALSE)</f>
        <v>0.2</v>
      </c>
      <c r="J6" s="243">
        <f>VLOOKUP($B6,'[1]3105'!$B$6:$N$40, 13, FALSE)</f>
        <v>0.43478260869565216</v>
      </c>
      <c r="K6" s="243">
        <f>VLOOKUP($B6,'[1]0706'!$B$6:$N$40, 13, FALSE)</f>
        <v>1</v>
      </c>
      <c r="L6" s="243">
        <f>VLOOKUP($B6,'[1]1406'!$B$6:$N$40, 13, FALSE)</f>
        <v>0.22222222222222221</v>
      </c>
      <c r="M6" s="243">
        <f>VLOOKUP($B6,'[1]2106'!$B$6:$N$33, 13, FALSE)</f>
        <v>0.44</v>
      </c>
      <c r="N6" s="244"/>
      <c r="O6" s="243">
        <f>VLOOKUP($B6,'[1]0908'!$B$6:$N$25, 13, FALSE)</f>
        <v>0.16666666666666666</v>
      </c>
      <c r="P6" s="243">
        <v>1.5</v>
      </c>
      <c r="Q6" s="243">
        <v>1.5</v>
      </c>
      <c r="R6" s="243">
        <v>1.5</v>
      </c>
      <c r="S6" s="243">
        <v>1.5</v>
      </c>
      <c r="T6" s="243">
        <v>1.5</v>
      </c>
      <c r="U6" s="243">
        <v>1.5</v>
      </c>
      <c r="V6" s="245">
        <f t="shared" ref="V6:V39" si="0">SUM(G6:U6)</f>
        <v>11.797004830917874</v>
      </c>
      <c r="X6" s="245">
        <f t="shared" ref="X6:X39" si="1">SMALL(G6:U6,1)</f>
        <v>0.16666666666666666</v>
      </c>
      <c r="Y6" s="245">
        <f t="shared" ref="Y6:Y39" si="2">SMALL(G6:U6,2)</f>
        <v>0.16666666666666666</v>
      </c>
      <c r="Z6" s="245">
        <f t="shared" ref="Z6:Z39" si="3">SMALL(G6:U6,3)</f>
        <v>0.16666666666666666</v>
      </c>
      <c r="AA6" s="245">
        <f t="shared" ref="AA6:AA39" si="4">SMALL(G6:U6,4)</f>
        <v>0.2</v>
      </c>
      <c r="AB6" s="245">
        <f t="shared" ref="AB6:AB39" si="5">SMALL(G6:U6,5)</f>
        <v>0.22222222222222221</v>
      </c>
      <c r="AC6" s="245">
        <f t="shared" ref="AC6:AC39" si="6">SMALL(G6:U6,6)</f>
        <v>0.43478260869565216</v>
      </c>
      <c r="AD6" s="245">
        <f t="shared" ref="AD6:AD39" si="7">SMALL(G6:U6,7)</f>
        <v>0.44</v>
      </c>
      <c r="AE6" s="246">
        <f t="shared" ref="AE6:AE39" si="8">SMALL(G6:U6,8)</f>
        <v>1</v>
      </c>
      <c r="AF6" s="247">
        <f t="shared" ref="AF6:AF39" si="9">SUM(X6:AE6)</f>
        <v>2.7970048309178743</v>
      </c>
    </row>
    <row r="7" spans="1:32" s="226" customFormat="1" ht="13.35" customHeight="1" x14ac:dyDescent="0.2">
      <c r="A7" s="240">
        <v>2</v>
      </c>
      <c r="B7" s="81" t="s">
        <v>108</v>
      </c>
      <c r="C7" s="104" t="s">
        <v>61</v>
      </c>
      <c r="D7" s="104"/>
      <c r="E7" s="242">
        <v>0.75</v>
      </c>
      <c r="F7" s="105" t="s">
        <v>55</v>
      </c>
      <c r="G7" s="243">
        <f>VLOOKUP($B7,'[1]0305'!$B$6:$N$28, 13, FALSE)</f>
        <v>5.5555555555555552E-2</v>
      </c>
      <c r="H7" s="243">
        <f>VLOOKUP($B7,'[1]1005'!$B$6:$N$28, 13, FALSE)</f>
        <v>8.3333333333333329E-2</v>
      </c>
      <c r="I7" s="243">
        <f>VLOOKUP($B7,'[1]2405'!$B$6:$N$27, 13, FALSE)</f>
        <v>0.1</v>
      </c>
      <c r="J7" s="243">
        <f>VLOOKUP($B7,'[1]3105'!$B$6:$N$40, 13, FALSE)</f>
        <v>0.30434782608695654</v>
      </c>
      <c r="K7" s="243">
        <f>VLOOKUP($B7,'[1]0706'!$B$6:$N$40, 13, FALSE)</f>
        <v>1</v>
      </c>
      <c r="L7" s="243">
        <f>VLOOKUP($B7,'[1]1406'!$B$6:$N$40, 13, FALSE)</f>
        <v>5.5555555555555552E-2</v>
      </c>
      <c r="M7" s="243">
        <f>VLOOKUP($B7,'[1]2106'!$B$6:$N$33, 13, FALSE)</f>
        <v>0.04</v>
      </c>
      <c r="N7" s="244"/>
      <c r="O7" s="243">
        <f>VLOOKUP($B7,'[1]0908'!$B$6:$N$25, 13, FALSE)</f>
        <v>1.5</v>
      </c>
      <c r="P7" s="243">
        <v>1.5</v>
      </c>
      <c r="Q7" s="243">
        <v>1.5</v>
      </c>
      <c r="R7" s="243">
        <v>1.5</v>
      </c>
      <c r="S7" s="243">
        <v>1.5</v>
      </c>
      <c r="T7" s="243">
        <v>1.5</v>
      </c>
      <c r="U7" s="243">
        <v>1.5</v>
      </c>
      <c r="V7" s="245">
        <f t="shared" si="0"/>
        <v>12.1387922705314</v>
      </c>
      <c r="X7" s="245">
        <f t="shared" si="1"/>
        <v>0.04</v>
      </c>
      <c r="Y7" s="245">
        <f t="shared" si="2"/>
        <v>5.5555555555555552E-2</v>
      </c>
      <c r="Z7" s="245">
        <f t="shared" si="3"/>
        <v>5.5555555555555552E-2</v>
      </c>
      <c r="AA7" s="245">
        <f t="shared" si="4"/>
        <v>8.3333333333333329E-2</v>
      </c>
      <c r="AB7" s="245">
        <f t="shared" si="5"/>
        <v>0.1</v>
      </c>
      <c r="AC7" s="245">
        <f t="shared" si="6"/>
        <v>0.30434782608695654</v>
      </c>
      <c r="AD7" s="245">
        <f t="shared" si="7"/>
        <v>1</v>
      </c>
      <c r="AE7" s="246">
        <f t="shared" si="8"/>
        <v>1.5</v>
      </c>
      <c r="AF7" s="247">
        <f t="shared" si="9"/>
        <v>3.1387922705314009</v>
      </c>
    </row>
    <row r="8" spans="1:32" s="226" customFormat="1" ht="12.75" x14ac:dyDescent="0.2">
      <c r="A8" s="240">
        <v>3</v>
      </c>
      <c r="B8" s="58" t="s">
        <v>132</v>
      </c>
      <c r="C8" s="104" t="s">
        <v>133</v>
      </c>
      <c r="D8" s="104"/>
      <c r="E8" s="242">
        <v>0.75694444444444453</v>
      </c>
      <c r="F8" s="105" t="s">
        <v>55</v>
      </c>
      <c r="G8" s="243">
        <f>VLOOKUP($B8,'[1]0305'!$B$6:$N$28, 13, FALSE)</f>
        <v>0.27777777777777779</v>
      </c>
      <c r="H8" s="243">
        <f>VLOOKUP($B8,'[1]1005'!$B$6:$N$28, 13, FALSE)</f>
        <v>0.41666666666666669</v>
      </c>
      <c r="I8" s="243">
        <f>VLOOKUP($B8,'[1]2405'!$B$6:$N$27, 13, FALSE)</f>
        <v>0.3</v>
      </c>
      <c r="J8" s="243">
        <f>VLOOKUP($B8,'[1]3105'!$B$6:$N$40, 13, FALSE)</f>
        <v>0.13043478260869565</v>
      </c>
      <c r="K8" s="243">
        <f>VLOOKUP($B8,'[1]0706'!$B$6:$N$40, 13, FALSE)</f>
        <v>8.6956521739130432E-2</v>
      </c>
      <c r="L8" s="243">
        <f>VLOOKUP($B8,'[1]1406'!$B$6:$N$40, 13, FALSE)</f>
        <v>0.27777777777777779</v>
      </c>
      <c r="M8" s="243">
        <f>VLOOKUP($B8,'[1]2106'!$B$6:$N$33, 13, FALSE)</f>
        <v>0.4</v>
      </c>
      <c r="N8" s="244"/>
      <c r="O8" s="243">
        <v>1.5</v>
      </c>
      <c r="P8" s="243">
        <v>1.5</v>
      </c>
      <c r="Q8" s="243">
        <v>1.5</v>
      </c>
      <c r="R8" s="243">
        <v>1.5</v>
      </c>
      <c r="S8" s="243">
        <v>1.5</v>
      </c>
      <c r="T8" s="243">
        <v>1.5</v>
      </c>
      <c r="U8" s="243">
        <v>1.5</v>
      </c>
      <c r="V8" s="245">
        <f t="shared" si="0"/>
        <v>12.389613526570049</v>
      </c>
      <c r="X8" s="245">
        <f t="shared" si="1"/>
        <v>8.6956521739130432E-2</v>
      </c>
      <c r="Y8" s="245">
        <f t="shared" si="2"/>
        <v>0.13043478260869565</v>
      </c>
      <c r="Z8" s="245">
        <f t="shared" si="3"/>
        <v>0.27777777777777779</v>
      </c>
      <c r="AA8" s="245">
        <f t="shared" si="4"/>
        <v>0.27777777777777779</v>
      </c>
      <c r="AB8" s="245">
        <f t="shared" si="5"/>
        <v>0.3</v>
      </c>
      <c r="AC8" s="245">
        <f t="shared" si="6"/>
        <v>0.4</v>
      </c>
      <c r="AD8" s="245">
        <f t="shared" si="7"/>
        <v>0.41666666666666669</v>
      </c>
      <c r="AE8" s="246">
        <f t="shared" si="8"/>
        <v>1.5</v>
      </c>
      <c r="AF8" s="247">
        <f t="shared" si="9"/>
        <v>3.3896135265700487</v>
      </c>
    </row>
    <row r="9" spans="1:32" s="226" customFormat="1" ht="12.75" x14ac:dyDescent="0.2">
      <c r="A9" s="240">
        <v>4</v>
      </c>
      <c r="B9" s="81" t="s">
        <v>134</v>
      </c>
      <c r="C9" s="104" t="s">
        <v>135</v>
      </c>
      <c r="D9" s="104"/>
      <c r="E9" s="242">
        <v>0.75</v>
      </c>
      <c r="F9" s="105" t="s">
        <v>55</v>
      </c>
      <c r="G9" s="243">
        <f>VLOOKUP($B9,'[1]0305'!$B$6:$N$28, 13, FALSE)</f>
        <v>0.1111111111111111</v>
      </c>
      <c r="H9" s="243">
        <f>VLOOKUP($B9,'[1]1005'!$B$6:$N$28, 13, FALSE)</f>
        <v>0.33333333333333331</v>
      </c>
      <c r="I9" s="243">
        <f>VLOOKUP($B9,'[1]2405'!$B$6:$N$27, 13, FALSE)</f>
        <v>0.9</v>
      </c>
      <c r="J9" s="243">
        <f>VLOOKUP($B9,'[1]3105'!$B$6:$N$40, 13, FALSE)</f>
        <v>4.3478260869565216E-2</v>
      </c>
      <c r="K9" s="243">
        <f>VLOOKUP($B9,'[1]0706'!$B$6:$N$40, 13, FALSE)</f>
        <v>0.13043478260869565</v>
      </c>
      <c r="L9" s="243">
        <f>VLOOKUP($B9,'[1]1406'!$B$6:$N$40, 13, FALSE)</f>
        <v>0.66666666666666663</v>
      </c>
      <c r="M9" s="243">
        <f>VLOOKUP($B9,'[1]2106'!$B$6:$N$33, 13, FALSE)</f>
        <v>0.2</v>
      </c>
      <c r="N9" s="244"/>
      <c r="O9" s="243">
        <v>1.5</v>
      </c>
      <c r="P9" s="243">
        <v>1.5</v>
      </c>
      <c r="Q9" s="243">
        <v>1.5</v>
      </c>
      <c r="R9" s="243">
        <v>1.5</v>
      </c>
      <c r="S9" s="243">
        <v>1.5</v>
      </c>
      <c r="T9" s="243">
        <v>1.5</v>
      </c>
      <c r="U9" s="243">
        <v>1.5</v>
      </c>
      <c r="V9" s="245">
        <f t="shared" si="0"/>
        <v>12.885024154589372</v>
      </c>
      <c r="X9" s="245">
        <f t="shared" si="1"/>
        <v>4.3478260869565216E-2</v>
      </c>
      <c r="Y9" s="245">
        <f t="shared" si="2"/>
        <v>0.1111111111111111</v>
      </c>
      <c r="Z9" s="245">
        <f t="shared" si="3"/>
        <v>0.13043478260869565</v>
      </c>
      <c r="AA9" s="245">
        <f t="shared" si="4"/>
        <v>0.2</v>
      </c>
      <c r="AB9" s="245">
        <f t="shared" si="5"/>
        <v>0.33333333333333331</v>
      </c>
      <c r="AC9" s="245">
        <f t="shared" si="6"/>
        <v>0.66666666666666663</v>
      </c>
      <c r="AD9" s="245">
        <f t="shared" si="7"/>
        <v>0.9</v>
      </c>
      <c r="AE9" s="245">
        <f t="shared" si="8"/>
        <v>1.5</v>
      </c>
      <c r="AF9" s="248">
        <f t="shared" si="9"/>
        <v>3.885024154589372</v>
      </c>
    </row>
    <row r="10" spans="1:32" s="226" customFormat="1" ht="12.75" x14ac:dyDescent="0.2">
      <c r="A10" s="240">
        <v>5</v>
      </c>
      <c r="B10" s="81" t="s">
        <v>54</v>
      </c>
      <c r="C10" s="81" t="s">
        <v>57</v>
      </c>
      <c r="D10" s="81"/>
      <c r="E10" s="242">
        <v>0.75694444444444453</v>
      </c>
      <c r="F10" s="82" t="s">
        <v>55</v>
      </c>
      <c r="G10" s="243">
        <f>VLOOKUP($B10,'[1]0305'!$B$6:$N$28, 13, FALSE)</f>
        <v>0.33333333333333331</v>
      </c>
      <c r="H10" s="243">
        <f>VLOOKUP($B10,'[1]1005'!$B$6:$N$28, 13, FALSE)</f>
        <v>0.58333333333333337</v>
      </c>
      <c r="I10" s="243">
        <f>VLOOKUP($B10,'[1]2405'!$B$6:$N$27, 13, FALSE)</f>
        <v>0.5</v>
      </c>
      <c r="J10" s="243">
        <f>VLOOKUP($B10,'[1]3105'!$B$6:$N$40, 13, FALSE)</f>
        <v>0.34782608695652173</v>
      </c>
      <c r="K10" s="243">
        <f>VLOOKUP($B10,'[1]0706'!$B$6:$N$40, 13, FALSE)</f>
        <v>1</v>
      </c>
      <c r="L10" s="243">
        <f>VLOOKUP($B10,'[1]1406'!$B$6:$N$40, 13, FALSE)</f>
        <v>0.72222222222222221</v>
      </c>
      <c r="M10" s="243">
        <f>VLOOKUP($B10,'[1]2106'!$B$6:$N$33, 13, FALSE)</f>
        <v>0.88</v>
      </c>
      <c r="N10" s="244"/>
      <c r="O10" s="243">
        <f>VLOOKUP($B10,'[1]0908'!$B$6:$N$25, 13, FALSE)</f>
        <v>5.5555555555555552E-2</v>
      </c>
      <c r="P10" s="243">
        <v>1.5</v>
      </c>
      <c r="Q10" s="243">
        <v>1.5</v>
      </c>
      <c r="R10" s="243">
        <v>1.5</v>
      </c>
      <c r="S10" s="243">
        <v>1.5</v>
      </c>
      <c r="T10" s="243">
        <v>1.5</v>
      </c>
      <c r="U10" s="243">
        <v>1.5</v>
      </c>
      <c r="V10" s="245">
        <f t="shared" si="0"/>
        <v>13.422270531400965</v>
      </c>
      <c r="X10" s="245">
        <f t="shared" si="1"/>
        <v>5.5555555555555552E-2</v>
      </c>
      <c r="Y10" s="245">
        <f t="shared" si="2"/>
        <v>0.33333333333333331</v>
      </c>
      <c r="Z10" s="245">
        <f t="shared" si="3"/>
        <v>0.34782608695652173</v>
      </c>
      <c r="AA10" s="245">
        <f t="shared" si="4"/>
        <v>0.5</v>
      </c>
      <c r="AB10" s="245">
        <f t="shared" si="5"/>
        <v>0.58333333333333337</v>
      </c>
      <c r="AC10" s="245">
        <f t="shared" si="6"/>
        <v>0.72222222222222221</v>
      </c>
      <c r="AD10" s="245">
        <f t="shared" si="7"/>
        <v>0.88</v>
      </c>
      <c r="AE10" s="245">
        <f t="shared" si="8"/>
        <v>1</v>
      </c>
      <c r="AF10" s="247">
        <f t="shared" si="9"/>
        <v>4.422270531400966</v>
      </c>
    </row>
    <row r="11" spans="1:32" s="226" customFormat="1" ht="12.75" x14ac:dyDescent="0.2">
      <c r="A11" s="240">
        <v>6</v>
      </c>
      <c r="B11" s="81" t="s">
        <v>136</v>
      </c>
      <c r="C11" s="104" t="s">
        <v>137</v>
      </c>
      <c r="D11" s="104"/>
      <c r="E11" s="242">
        <v>0.75694444444444453</v>
      </c>
      <c r="F11" s="105" t="s">
        <v>55</v>
      </c>
      <c r="G11" s="243">
        <f>VLOOKUP($B11,'[1]0305'!$B$6:$N$28, 13, FALSE)</f>
        <v>0.44444444444444442</v>
      </c>
      <c r="H11" s="243">
        <f>VLOOKUP($B11,'[1]1005'!$B$6:$N$28, 13, FALSE)</f>
        <v>0.83333333333333337</v>
      </c>
      <c r="I11" s="243">
        <f>VLOOKUP($B11,'[1]2405'!$B$6:$N$27, 13, FALSE)</f>
        <v>0.4</v>
      </c>
      <c r="J11" s="243">
        <f>VLOOKUP($B11,'[1]3105'!$B$6:$N$40, 13, FALSE)</f>
        <v>0.21739130434782608</v>
      </c>
      <c r="K11" s="243">
        <f>VLOOKUP($B11,'[1]0706'!$B$6:$N$40, 13, FALSE)</f>
        <v>0.30434782608695654</v>
      </c>
      <c r="L11" s="243">
        <f>VLOOKUP($B11,'[1]1406'!$B$6:$N$40, 13, FALSE)</f>
        <v>0.55555555555555558</v>
      </c>
      <c r="M11" s="243">
        <f>VLOOKUP($B11,'[1]2106'!$B$6:$N$33, 13, FALSE)</f>
        <v>0.24</v>
      </c>
      <c r="N11" s="244"/>
      <c r="O11" s="243">
        <v>1.5</v>
      </c>
      <c r="P11" s="243">
        <v>1.5</v>
      </c>
      <c r="Q11" s="243">
        <v>1.5</v>
      </c>
      <c r="R11" s="243">
        <v>1.5</v>
      </c>
      <c r="S11" s="243">
        <v>1.5</v>
      </c>
      <c r="T11" s="243">
        <v>1.5</v>
      </c>
      <c r="U11" s="243">
        <v>1.5</v>
      </c>
      <c r="V11" s="245">
        <f t="shared" si="0"/>
        <v>13.495072463768116</v>
      </c>
      <c r="X11" s="245">
        <f t="shared" si="1"/>
        <v>0.21739130434782608</v>
      </c>
      <c r="Y11" s="245">
        <f t="shared" si="2"/>
        <v>0.24</v>
      </c>
      <c r="Z11" s="245">
        <f t="shared" si="3"/>
        <v>0.30434782608695654</v>
      </c>
      <c r="AA11" s="245">
        <f t="shared" si="4"/>
        <v>0.4</v>
      </c>
      <c r="AB11" s="245">
        <f t="shared" si="5"/>
        <v>0.44444444444444442</v>
      </c>
      <c r="AC11" s="245">
        <f t="shared" si="6"/>
        <v>0.55555555555555558</v>
      </c>
      <c r="AD11" s="245">
        <f t="shared" si="7"/>
        <v>0.83333333333333337</v>
      </c>
      <c r="AE11" s="245">
        <f t="shared" si="8"/>
        <v>1.5</v>
      </c>
      <c r="AF11" s="247">
        <f t="shared" si="9"/>
        <v>4.4950724637681159</v>
      </c>
    </row>
    <row r="12" spans="1:32" s="226" customFormat="1" ht="12.75" x14ac:dyDescent="0.2">
      <c r="A12" s="240">
        <v>7</v>
      </c>
      <c r="B12" s="81" t="s">
        <v>79</v>
      </c>
      <c r="C12" s="140" t="s">
        <v>80</v>
      </c>
      <c r="D12" s="140"/>
      <c r="E12" s="242">
        <v>0.75</v>
      </c>
      <c r="F12" s="249" t="s">
        <v>60</v>
      </c>
      <c r="G12" s="243">
        <f>VLOOKUP($B12,'[1]0305'!$B$6:$N$28, 13, FALSE)</f>
        <v>0.61111111111111116</v>
      </c>
      <c r="H12" s="243">
        <f>VLOOKUP($B12,'[1]1005'!$B$6:$N$28, 13, FALSE)</f>
        <v>0.5</v>
      </c>
      <c r="I12" s="243">
        <v>1.5</v>
      </c>
      <c r="J12" s="243">
        <f>VLOOKUP($B12,'[1]3105'!$B$6:$N$40, 13, FALSE)</f>
        <v>0.2608695652173913</v>
      </c>
      <c r="K12" s="243">
        <f>VLOOKUP($B12,'[1]0706'!$B$6:$N$40, 13, FALSE)</f>
        <v>1</v>
      </c>
      <c r="L12" s="243">
        <f>VLOOKUP($B12,'[1]1406'!$B$6:$N$40, 13, FALSE)</f>
        <v>0.44444444444444442</v>
      </c>
      <c r="M12" s="243">
        <f>VLOOKUP($B12,'[1]2106'!$B$6:$N$33, 13, FALSE)</f>
        <v>0.52</v>
      </c>
      <c r="N12" s="244"/>
      <c r="O12" s="243">
        <f>VLOOKUP($B12,'[1]0908'!$B$6:$N$25, 13, FALSE)</f>
        <v>0.44444444444444442</v>
      </c>
      <c r="P12" s="243">
        <v>1.5</v>
      </c>
      <c r="Q12" s="243">
        <v>1.5</v>
      </c>
      <c r="R12" s="243">
        <v>1.5</v>
      </c>
      <c r="S12" s="243">
        <v>1.5</v>
      </c>
      <c r="T12" s="243">
        <v>1.5</v>
      </c>
      <c r="U12" s="243">
        <v>1.5</v>
      </c>
      <c r="V12" s="245">
        <f t="shared" si="0"/>
        <v>14.280869565217392</v>
      </c>
      <c r="X12" s="245">
        <f t="shared" si="1"/>
        <v>0.2608695652173913</v>
      </c>
      <c r="Y12" s="245">
        <f t="shared" si="2"/>
        <v>0.44444444444444442</v>
      </c>
      <c r="Z12" s="245">
        <f t="shared" si="3"/>
        <v>0.44444444444444442</v>
      </c>
      <c r="AA12" s="245">
        <f t="shared" si="4"/>
        <v>0.5</v>
      </c>
      <c r="AB12" s="245">
        <f t="shared" si="5"/>
        <v>0.52</v>
      </c>
      <c r="AC12" s="245">
        <f t="shared" si="6"/>
        <v>0.61111111111111116</v>
      </c>
      <c r="AD12" s="245">
        <f t="shared" si="7"/>
        <v>1</v>
      </c>
      <c r="AE12" s="245">
        <f t="shared" si="8"/>
        <v>1.5</v>
      </c>
      <c r="AF12" s="247">
        <f t="shared" si="9"/>
        <v>5.280869565217392</v>
      </c>
    </row>
    <row r="13" spans="1:32" s="226" customFormat="1" ht="12.75" x14ac:dyDescent="0.2">
      <c r="A13" s="240">
        <v>8</v>
      </c>
      <c r="B13" s="81" t="s">
        <v>66</v>
      </c>
      <c r="C13" s="125" t="s">
        <v>67</v>
      </c>
      <c r="D13" s="125"/>
      <c r="E13" s="242">
        <v>0.75694444444444453</v>
      </c>
      <c r="F13" s="105" t="s">
        <v>55</v>
      </c>
      <c r="G13" s="243">
        <f>VLOOKUP($B13,'[1]0305'!$B$6:$N$28, 13, FALSE)</f>
        <v>0.5</v>
      </c>
      <c r="H13" s="243">
        <v>1.5</v>
      </c>
      <c r="I13" s="243">
        <f>VLOOKUP($B13,'[1]2405'!$B$6:$N$27, 13, FALSE)</f>
        <v>1</v>
      </c>
      <c r="J13" s="243">
        <f>VLOOKUP($B13,'[1]3105'!$B$6:$N$40, 13, FALSE)</f>
        <v>0.82608695652173914</v>
      </c>
      <c r="K13" s="243">
        <f>VLOOKUP($B13,'[1]0706'!$B$6:$N$40, 13, FALSE)</f>
        <v>0.2608695652173913</v>
      </c>
      <c r="L13" s="243">
        <f>VLOOKUP($B13,'[1]1406'!$B$6:$N$40, 13, FALSE)</f>
        <v>0.5</v>
      </c>
      <c r="M13" s="243">
        <f>VLOOKUP($B13,'[1]2106'!$B$6:$N$33, 13, FALSE)</f>
        <v>0.8</v>
      </c>
      <c r="N13" s="244"/>
      <c r="O13" s="243">
        <f>VLOOKUP($B13,'[1]0908'!$B$6:$N$25, 13, FALSE)</f>
        <v>0.22222222222222221</v>
      </c>
      <c r="P13" s="243">
        <v>1.5</v>
      </c>
      <c r="Q13" s="243">
        <v>1.5</v>
      </c>
      <c r="R13" s="243">
        <v>1.5</v>
      </c>
      <c r="S13" s="243">
        <v>1.5</v>
      </c>
      <c r="T13" s="243">
        <v>1.5</v>
      </c>
      <c r="U13" s="243">
        <v>1.5</v>
      </c>
      <c r="V13" s="245">
        <f t="shared" si="0"/>
        <v>14.609178743961353</v>
      </c>
      <c r="X13" s="245">
        <f t="shared" si="1"/>
        <v>0.22222222222222221</v>
      </c>
      <c r="Y13" s="245">
        <f t="shared" si="2"/>
        <v>0.2608695652173913</v>
      </c>
      <c r="Z13" s="245">
        <f t="shared" si="3"/>
        <v>0.5</v>
      </c>
      <c r="AA13" s="245">
        <f t="shared" si="4"/>
        <v>0.5</v>
      </c>
      <c r="AB13" s="245">
        <f t="shared" si="5"/>
        <v>0.8</v>
      </c>
      <c r="AC13" s="245">
        <f t="shared" si="6"/>
        <v>0.82608695652173914</v>
      </c>
      <c r="AD13" s="245">
        <f t="shared" si="7"/>
        <v>1</v>
      </c>
      <c r="AE13" s="245">
        <f t="shared" si="8"/>
        <v>1.5</v>
      </c>
      <c r="AF13" s="247">
        <f t="shared" si="9"/>
        <v>5.609178743961353</v>
      </c>
    </row>
    <row r="14" spans="1:32" s="226" customFormat="1" ht="12.75" x14ac:dyDescent="0.2">
      <c r="A14" s="240">
        <v>9</v>
      </c>
      <c r="B14" s="81" t="s">
        <v>69</v>
      </c>
      <c r="C14" s="250" t="s">
        <v>70</v>
      </c>
      <c r="D14" s="250"/>
      <c r="E14" s="242">
        <v>0.75694444444444453</v>
      </c>
      <c r="F14" s="251" t="s">
        <v>55</v>
      </c>
      <c r="G14" s="243">
        <f>VLOOKUP($B14,'[1]0305'!$B$6:$N$28, 13, FALSE)</f>
        <v>0.3888888888888889</v>
      </c>
      <c r="H14" s="243">
        <f>VLOOKUP($B14,'[1]1005'!$B$6:$N$28, 13, FALSE)</f>
        <v>1.5</v>
      </c>
      <c r="I14" s="243">
        <v>1.5</v>
      </c>
      <c r="J14" s="243">
        <v>1.5</v>
      </c>
      <c r="K14" s="243">
        <f>VLOOKUP($B14,'[1]0706'!$B$6:$N$40, 13, FALSE)</f>
        <v>4.3478260869565216E-2</v>
      </c>
      <c r="L14" s="243">
        <f>VLOOKUP($B14,'[1]1406'!$B$6:$N$40, 13, FALSE)</f>
        <v>0.16666666666666666</v>
      </c>
      <c r="M14" s="243">
        <f>VLOOKUP($B14,'[1]2106'!$B$6:$N$33, 13, FALSE)</f>
        <v>0.64</v>
      </c>
      <c r="N14" s="244"/>
      <c r="O14" s="243">
        <f>VLOOKUP($B14,'[1]0908'!$B$6:$N$25, 13, FALSE)</f>
        <v>0.27777777777777779</v>
      </c>
      <c r="P14" s="243">
        <v>1.5</v>
      </c>
      <c r="Q14" s="243">
        <v>1.5</v>
      </c>
      <c r="R14" s="243">
        <v>1.5</v>
      </c>
      <c r="S14" s="243">
        <v>1.5</v>
      </c>
      <c r="T14" s="243">
        <v>1.5</v>
      </c>
      <c r="U14" s="243">
        <v>1.5</v>
      </c>
      <c r="V14" s="245">
        <f t="shared" si="0"/>
        <v>15.016811594202899</v>
      </c>
      <c r="X14" s="245">
        <f t="shared" si="1"/>
        <v>4.3478260869565216E-2</v>
      </c>
      <c r="Y14" s="245">
        <f t="shared" si="2"/>
        <v>0.16666666666666666</v>
      </c>
      <c r="Z14" s="245">
        <f t="shared" si="3"/>
        <v>0.27777777777777779</v>
      </c>
      <c r="AA14" s="245">
        <f t="shared" si="4"/>
        <v>0.3888888888888889</v>
      </c>
      <c r="AB14" s="245">
        <f t="shared" si="5"/>
        <v>0.64</v>
      </c>
      <c r="AC14" s="245">
        <f t="shared" si="6"/>
        <v>1.5</v>
      </c>
      <c r="AD14" s="245">
        <f t="shared" si="7"/>
        <v>1.5</v>
      </c>
      <c r="AE14" s="245">
        <f t="shared" si="8"/>
        <v>1.5</v>
      </c>
      <c r="AF14" s="247">
        <f t="shared" si="9"/>
        <v>6.016811594202899</v>
      </c>
    </row>
    <row r="15" spans="1:32" s="226" customFormat="1" ht="14.45" customHeight="1" x14ac:dyDescent="0.2">
      <c r="A15" s="240">
        <v>10</v>
      </c>
      <c r="B15" s="81" t="s">
        <v>99</v>
      </c>
      <c r="C15" s="81" t="s">
        <v>100</v>
      </c>
      <c r="D15" s="81"/>
      <c r="E15" s="242">
        <v>0.75</v>
      </c>
      <c r="F15" s="82" t="s">
        <v>55</v>
      </c>
      <c r="G15" s="243">
        <f>VLOOKUP($B15,'[1]0305'!$B$6:$N$28, 13, FALSE)</f>
        <v>0.83333333333333337</v>
      </c>
      <c r="H15" s="243">
        <f>VLOOKUP($B15,'[1]1005'!$B$6:$N$28, 13, FALSE)</f>
        <v>1</v>
      </c>
      <c r="I15" s="243">
        <f>VLOOKUP($B15,'[1]2405'!$B$6:$N$27, 13, FALSE)</f>
        <v>0.7</v>
      </c>
      <c r="J15" s="243">
        <f>VLOOKUP($B15,'[1]3105'!$B$6:$N$40, 13, FALSE)</f>
        <v>0.91304347826086951</v>
      </c>
      <c r="K15" s="243">
        <f>VLOOKUP($B15,'[1]0706'!$B$6:$N$40, 13, FALSE)</f>
        <v>1</v>
      </c>
      <c r="L15" s="243">
        <f>VLOOKUP($B15,'[1]1406'!$B$6:$N$40, 13, FALSE)</f>
        <v>0.61111111111111116</v>
      </c>
      <c r="M15" s="243">
        <f>VLOOKUP($B15,'[1]2106'!$B$6:$N$33, 13, FALSE)</f>
        <v>0.48</v>
      </c>
      <c r="N15" s="244"/>
      <c r="O15" s="243">
        <f>VLOOKUP($B15,'[1]0908'!$B$6:$N$25, 13, FALSE)</f>
        <v>0.83333333333333337</v>
      </c>
      <c r="P15" s="243">
        <v>1.5</v>
      </c>
      <c r="Q15" s="243">
        <v>1.5</v>
      </c>
      <c r="R15" s="243">
        <v>1.5</v>
      </c>
      <c r="S15" s="243">
        <v>1.5</v>
      </c>
      <c r="T15" s="243">
        <v>1.5</v>
      </c>
      <c r="U15" s="243">
        <v>1.5</v>
      </c>
      <c r="V15" s="245">
        <f t="shared" si="0"/>
        <v>15.370821256038646</v>
      </c>
      <c r="X15" s="245">
        <f t="shared" si="1"/>
        <v>0.48</v>
      </c>
      <c r="Y15" s="245">
        <f t="shared" si="2"/>
        <v>0.61111111111111116</v>
      </c>
      <c r="Z15" s="245">
        <f t="shared" si="3"/>
        <v>0.7</v>
      </c>
      <c r="AA15" s="245">
        <f t="shared" si="4"/>
        <v>0.83333333333333337</v>
      </c>
      <c r="AB15" s="245">
        <f t="shared" si="5"/>
        <v>0.83333333333333337</v>
      </c>
      <c r="AC15" s="245">
        <f t="shared" si="6"/>
        <v>0.91304347826086951</v>
      </c>
      <c r="AD15" s="245">
        <f t="shared" si="7"/>
        <v>1</v>
      </c>
      <c r="AE15" s="245">
        <f t="shared" si="8"/>
        <v>1</v>
      </c>
      <c r="AF15" s="247">
        <f t="shared" si="9"/>
        <v>6.3708212560386475</v>
      </c>
    </row>
    <row r="16" spans="1:32" s="226" customFormat="1" ht="14.45" customHeight="1" x14ac:dyDescent="0.2">
      <c r="A16" s="240">
        <v>11</v>
      </c>
      <c r="B16" s="81" t="s">
        <v>75</v>
      </c>
      <c r="C16" s="140" t="s">
        <v>77</v>
      </c>
      <c r="D16" s="140"/>
      <c r="E16" s="242">
        <v>0.75</v>
      </c>
      <c r="F16" s="105" t="s">
        <v>76</v>
      </c>
      <c r="G16" s="243">
        <f>VLOOKUP($B16,'[1]0305'!$B$6:$N$28, 13, FALSE)</f>
        <v>0.66666666666666663</v>
      </c>
      <c r="H16" s="243">
        <f>VLOOKUP($B16,'[1]1005'!$B$6:$N$28, 13, FALSE)</f>
        <v>0.75</v>
      </c>
      <c r="I16" s="243">
        <v>1.5</v>
      </c>
      <c r="J16" s="243">
        <f>VLOOKUP($B16,'[1]3105'!$B$6:$N$40, 13, FALSE)</f>
        <v>0.73913043478260865</v>
      </c>
      <c r="K16" s="243">
        <f>VLOOKUP($B16,'[1]0706'!$B$6:$N$40, 13, FALSE)</f>
        <v>0.17391304347826086</v>
      </c>
      <c r="L16" s="243">
        <v>1.5</v>
      </c>
      <c r="M16" s="243">
        <f>VLOOKUP($B16,'[1]2106'!$B$6:$N$33, 13, FALSE)</f>
        <v>0.76</v>
      </c>
      <c r="N16" s="244"/>
      <c r="O16" s="243">
        <f>VLOOKUP($B16,'[1]0908'!$B$6:$N$25, 13, FALSE)</f>
        <v>0.3888888888888889</v>
      </c>
      <c r="P16" s="243">
        <v>1.5</v>
      </c>
      <c r="Q16" s="243">
        <v>1.5</v>
      </c>
      <c r="R16" s="243">
        <v>1.5</v>
      </c>
      <c r="S16" s="243">
        <v>1.5</v>
      </c>
      <c r="T16" s="243">
        <v>1.5</v>
      </c>
      <c r="U16" s="243">
        <v>1.5</v>
      </c>
      <c r="V16" s="245">
        <f t="shared" si="0"/>
        <v>15.478599033816426</v>
      </c>
      <c r="X16" s="245">
        <f t="shared" si="1"/>
        <v>0.17391304347826086</v>
      </c>
      <c r="Y16" s="245">
        <f t="shared" si="2"/>
        <v>0.3888888888888889</v>
      </c>
      <c r="Z16" s="245">
        <f t="shared" si="3"/>
        <v>0.66666666666666663</v>
      </c>
      <c r="AA16" s="245">
        <f t="shared" si="4"/>
        <v>0.73913043478260865</v>
      </c>
      <c r="AB16" s="245">
        <f t="shared" si="5"/>
        <v>0.75</v>
      </c>
      <c r="AC16" s="245">
        <f t="shared" si="6"/>
        <v>0.76</v>
      </c>
      <c r="AD16" s="245">
        <f t="shared" si="7"/>
        <v>1.5</v>
      </c>
      <c r="AE16" s="245">
        <f t="shared" si="8"/>
        <v>1.5</v>
      </c>
      <c r="AF16" s="247">
        <f t="shared" si="9"/>
        <v>6.4785990338164252</v>
      </c>
    </row>
    <row r="17" spans="1:32" s="226" customFormat="1" ht="14.45" customHeight="1" x14ac:dyDescent="0.2">
      <c r="A17" s="240">
        <v>12</v>
      </c>
      <c r="B17" s="104" t="s">
        <v>138</v>
      </c>
      <c r="C17" s="104" t="s">
        <v>139</v>
      </c>
      <c r="D17" s="104"/>
      <c r="E17" s="242">
        <v>0.75694444444444453</v>
      </c>
      <c r="F17" s="105" t="s">
        <v>60</v>
      </c>
      <c r="G17" s="243">
        <f>VLOOKUP($B17,'[1]0305'!$B$6:$N$28, 13, FALSE)</f>
        <v>0.22222222222222221</v>
      </c>
      <c r="H17" s="243">
        <f>VLOOKUP($B17,'[1]1005'!$B$6:$N$28, 13, FALSE)</f>
        <v>0.25</v>
      </c>
      <c r="I17" s="243">
        <v>1.5</v>
      </c>
      <c r="J17" s="243">
        <f>VLOOKUP($B17,'[1]3105'!$B$6:$N$40, 13, FALSE)</f>
        <v>0.60869565217391308</v>
      </c>
      <c r="K17" s="243">
        <f>VLOOKUP($B17,'[1]0706'!$B$6:$N$40, 13, FALSE)</f>
        <v>1</v>
      </c>
      <c r="L17" s="243">
        <f>VLOOKUP($B17,'[1]1406'!$B$6:$N$40, 13, FALSE)</f>
        <v>0.83333333333333337</v>
      </c>
      <c r="M17" s="243">
        <f>VLOOKUP($B17,'[1]2106'!$B$6:$N$33, 13, FALSE)</f>
        <v>0.92</v>
      </c>
      <c r="N17" s="244"/>
      <c r="O17" s="243">
        <v>1.5</v>
      </c>
      <c r="P17" s="243">
        <v>1.5</v>
      </c>
      <c r="Q17" s="243">
        <v>1.5</v>
      </c>
      <c r="R17" s="243">
        <v>1.5</v>
      </c>
      <c r="S17" s="243">
        <v>1.5</v>
      </c>
      <c r="T17" s="243">
        <v>1.5</v>
      </c>
      <c r="U17" s="243">
        <v>1.5</v>
      </c>
      <c r="V17" s="245">
        <f t="shared" si="0"/>
        <v>15.834251207729469</v>
      </c>
      <c r="X17" s="245">
        <f t="shared" si="1"/>
        <v>0.22222222222222221</v>
      </c>
      <c r="Y17" s="245">
        <f t="shared" si="2"/>
        <v>0.25</v>
      </c>
      <c r="Z17" s="245">
        <f t="shared" si="3"/>
        <v>0.60869565217391308</v>
      </c>
      <c r="AA17" s="245">
        <f t="shared" si="4"/>
        <v>0.83333333333333337</v>
      </c>
      <c r="AB17" s="245">
        <f t="shared" si="5"/>
        <v>0.92</v>
      </c>
      <c r="AC17" s="245">
        <f t="shared" si="6"/>
        <v>1</v>
      </c>
      <c r="AD17" s="245">
        <f t="shared" si="7"/>
        <v>1.5</v>
      </c>
      <c r="AE17" s="245">
        <f t="shared" si="8"/>
        <v>1.5</v>
      </c>
      <c r="AF17" s="247">
        <f t="shared" si="9"/>
        <v>6.8342512077294693</v>
      </c>
    </row>
    <row r="18" spans="1:32" s="226" customFormat="1" ht="14.45" customHeight="1" x14ac:dyDescent="0.2">
      <c r="A18" s="240">
        <v>13</v>
      </c>
      <c r="B18" s="81" t="s">
        <v>59</v>
      </c>
      <c r="C18" s="81" t="s">
        <v>61</v>
      </c>
      <c r="D18" s="81"/>
      <c r="E18" s="242">
        <v>0.75</v>
      </c>
      <c r="F18" s="82" t="s">
        <v>60</v>
      </c>
      <c r="G18" s="243">
        <v>1.5</v>
      </c>
      <c r="H18" s="243">
        <f>VLOOKUP($B18,'[1]1005'!$B$6:$N$28, 13, FALSE)</f>
        <v>1.5</v>
      </c>
      <c r="I18" s="243">
        <v>1.5</v>
      </c>
      <c r="J18" s="243">
        <v>1.5</v>
      </c>
      <c r="K18" s="243">
        <f>VLOOKUP($B18,'[1]0706'!$B$6:$N$40, 13, FALSE)</f>
        <v>1</v>
      </c>
      <c r="L18" s="243">
        <f>VLOOKUP($B18,'[1]1406'!$B$6:$N$40, 13, FALSE)</f>
        <v>0.1111111111111111</v>
      </c>
      <c r="M18" s="243">
        <f>VLOOKUP($B18,'[1]2106'!$B$6:$N$33, 13, FALSE)</f>
        <v>0.08</v>
      </c>
      <c r="N18" s="244"/>
      <c r="O18" s="243">
        <f>VLOOKUP($B18,'[1]0908'!$B$6:$N$25, 13, FALSE)</f>
        <v>0.1111111111111111</v>
      </c>
      <c r="P18" s="243">
        <v>1.5</v>
      </c>
      <c r="Q18" s="243">
        <v>1.5</v>
      </c>
      <c r="R18" s="243">
        <v>1.5</v>
      </c>
      <c r="S18" s="243">
        <v>1.5</v>
      </c>
      <c r="T18" s="243">
        <v>1.5</v>
      </c>
      <c r="U18" s="243">
        <v>1.5</v>
      </c>
      <c r="V18" s="245">
        <f t="shared" si="0"/>
        <v>16.30222222222222</v>
      </c>
      <c r="X18" s="245">
        <f t="shared" si="1"/>
        <v>0.08</v>
      </c>
      <c r="Y18" s="245">
        <f t="shared" si="2"/>
        <v>0.1111111111111111</v>
      </c>
      <c r="Z18" s="245">
        <f t="shared" si="3"/>
        <v>0.1111111111111111</v>
      </c>
      <c r="AA18" s="245">
        <f t="shared" si="4"/>
        <v>1</v>
      </c>
      <c r="AB18" s="245">
        <f t="shared" si="5"/>
        <v>1.5</v>
      </c>
      <c r="AC18" s="245">
        <f t="shared" si="6"/>
        <v>1.5</v>
      </c>
      <c r="AD18" s="245">
        <f t="shared" si="7"/>
        <v>1.5</v>
      </c>
      <c r="AE18" s="245">
        <f t="shared" si="8"/>
        <v>1.5</v>
      </c>
      <c r="AF18" s="247">
        <f t="shared" si="9"/>
        <v>7.3022222222222224</v>
      </c>
    </row>
    <row r="19" spans="1:32" s="226" customFormat="1" ht="14.45" customHeight="1" x14ac:dyDescent="0.2">
      <c r="A19" s="240">
        <v>14</v>
      </c>
      <c r="B19" s="250" t="s">
        <v>72</v>
      </c>
      <c r="C19" s="250" t="s">
        <v>140</v>
      </c>
      <c r="D19" s="250"/>
      <c r="E19" s="242">
        <v>0.75694444444444453</v>
      </c>
      <c r="F19" s="251" t="s">
        <v>55</v>
      </c>
      <c r="G19" s="243">
        <f>VLOOKUP($B19,'[1]0305'!$B$6:$N$28, 13, FALSE)</f>
        <v>0.72222222222222221</v>
      </c>
      <c r="H19" s="243">
        <v>1.5</v>
      </c>
      <c r="I19" s="243">
        <v>1.5</v>
      </c>
      <c r="J19" s="243">
        <f>VLOOKUP($B19,'[1]3105'!$B$6:$N$40, 13, FALSE)</f>
        <v>0.39130434782608697</v>
      </c>
      <c r="K19" s="243">
        <v>1.5</v>
      </c>
      <c r="L19" s="243">
        <v>1.5</v>
      </c>
      <c r="M19" s="243">
        <f>VLOOKUP($B19,'[1]2106'!$B$6:$N$33, 13, FALSE)</f>
        <v>0.16</v>
      </c>
      <c r="N19" s="244"/>
      <c r="O19" s="243">
        <f>VLOOKUP($B19,'[1]0908'!$B$6:$N$25, 13, FALSE)</f>
        <v>0.33333333333333331</v>
      </c>
      <c r="P19" s="243">
        <v>1.5</v>
      </c>
      <c r="Q19" s="243">
        <v>1.5</v>
      </c>
      <c r="R19" s="243">
        <v>1.5</v>
      </c>
      <c r="S19" s="243">
        <v>1.5</v>
      </c>
      <c r="T19" s="243">
        <v>1.5</v>
      </c>
      <c r="U19" s="243">
        <v>1.5</v>
      </c>
      <c r="V19" s="245">
        <f t="shared" si="0"/>
        <v>16.606859903381643</v>
      </c>
      <c r="X19" s="245">
        <f t="shared" si="1"/>
        <v>0.16</v>
      </c>
      <c r="Y19" s="245">
        <f t="shared" si="2"/>
        <v>0.33333333333333331</v>
      </c>
      <c r="Z19" s="245">
        <f t="shared" si="3"/>
        <v>0.39130434782608697</v>
      </c>
      <c r="AA19" s="245">
        <f t="shared" si="4"/>
        <v>0.72222222222222221</v>
      </c>
      <c r="AB19" s="245">
        <f t="shared" si="5"/>
        <v>1.5</v>
      </c>
      <c r="AC19" s="245">
        <f t="shared" si="6"/>
        <v>1.5</v>
      </c>
      <c r="AD19" s="245">
        <f t="shared" si="7"/>
        <v>1.5</v>
      </c>
      <c r="AE19" s="245">
        <f t="shared" si="8"/>
        <v>1.5</v>
      </c>
      <c r="AF19" s="247">
        <f t="shared" si="9"/>
        <v>7.6068599033816424</v>
      </c>
    </row>
    <row r="20" spans="1:32" s="226" customFormat="1" ht="14.45" customHeight="1" x14ac:dyDescent="0.2">
      <c r="A20" s="240">
        <v>15</v>
      </c>
      <c r="B20" s="147" t="s">
        <v>105</v>
      </c>
      <c r="C20" s="81" t="s">
        <v>141</v>
      </c>
      <c r="D20" s="81"/>
      <c r="E20" s="242">
        <v>0.75</v>
      </c>
      <c r="F20" s="82" t="s">
        <v>55</v>
      </c>
      <c r="G20" s="243">
        <f>VLOOKUP($B20,'[1]0305'!$B$6:$N$28, 13, FALSE)</f>
        <v>0.77777777777777779</v>
      </c>
      <c r="H20" s="243">
        <f>VLOOKUP($B20,'[1]1005'!$B$6:$N$28, 13, FALSE)</f>
        <v>0.91666666666666663</v>
      </c>
      <c r="I20" s="243">
        <v>1.5</v>
      </c>
      <c r="J20" s="243">
        <v>1.5</v>
      </c>
      <c r="K20" s="243">
        <f>VLOOKUP($B20,'[1]0706'!$B$6:$N$40, 13, FALSE)</f>
        <v>1</v>
      </c>
      <c r="L20" s="243">
        <f>VLOOKUP($B20,'[1]1406'!$B$6:$N$40, 13, FALSE)</f>
        <v>1</v>
      </c>
      <c r="M20" s="243">
        <f>VLOOKUP($B20,'[1]2106'!$B$6:$N$33, 13, FALSE)</f>
        <v>1</v>
      </c>
      <c r="N20" s="244"/>
      <c r="O20" s="243">
        <f>VLOOKUP($B20,'[1]0908'!$B$6:$N$25, 13, FALSE)</f>
        <v>0.94444444444444442</v>
      </c>
      <c r="P20" s="243">
        <v>1.5</v>
      </c>
      <c r="Q20" s="243">
        <v>1.5</v>
      </c>
      <c r="R20" s="243">
        <v>1.5</v>
      </c>
      <c r="S20" s="243">
        <v>1.5</v>
      </c>
      <c r="T20" s="243">
        <v>1.5</v>
      </c>
      <c r="U20" s="243">
        <v>1.5</v>
      </c>
      <c r="V20" s="245">
        <f t="shared" si="0"/>
        <v>17.638888888888889</v>
      </c>
      <c r="X20" s="245">
        <f t="shared" si="1"/>
        <v>0.77777777777777779</v>
      </c>
      <c r="Y20" s="245">
        <f t="shared" si="2"/>
        <v>0.91666666666666663</v>
      </c>
      <c r="Z20" s="245">
        <f t="shared" si="3"/>
        <v>0.94444444444444442</v>
      </c>
      <c r="AA20" s="245">
        <f t="shared" si="4"/>
        <v>1</v>
      </c>
      <c r="AB20" s="245">
        <f t="shared" si="5"/>
        <v>1</v>
      </c>
      <c r="AC20" s="245">
        <f t="shared" si="6"/>
        <v>1</v>
      </c>
      <c r="AD20" s="245">
        <f t="shared" si="7"/>
        <v>1.5</v>
      </c>
      <c r="AE20" s="245">
        <f t="shared" si="8"/>
        <v>1.5</v>
      </c>
      <c r="AF20" s="247">
        <f t="shared" si="9"/>
        <v>8.6388888888888893</v>
      </c>
    </row>
    <row r="21" spans="1:32" s="226" customFormat="1" ht="14.45" customHeight="1" x14ac:dyDescent="0.2">
      <c r="A21" s="240">
        <v>16</v>
      </c>
      <c r="B21" s="250" t="s">
        <v>82</v>
      </c>
      <c r="C21" s="81" t="s">
        <v>64</v>
      </c>
      <c r="D21" s="81"/>
      <c r="E21" s="242">
        <v>0.75</v>
      </c>
      <c r="F21" s="251" t="s">
        <v>55</v>
      </c>
      <c r="G21" s="243">
        <v>1.5</v>
      </c>
      <c r="H21" s="243">
        <v>1.5</v>
      </c>
      <c r="I21" s="243">
        <v>1.5</v>
      </c>
      <c r="J21" s="243">
        <v>1.5</v>
      </c>
      <c r="K21" s="243">
        <v>1.5</v>
      </c>
      <c r="L21" s="243">
        <f>VLOOKUP($B21,'[1]1406'!$B$6:$N$40, 13, FALSE)</f>
        <v>0.3888888888888889</v>
      </c>
      <c r="M21" s="243">
        <f>VLOOKUP($B21,'[1]2106'!$B$6:$N$33, 13, FALSE)</f>
        <v>0.28000000000000003</v>
      </c>
      <c r="N21" s="244"/>
      <c r="O21" s="243">
        <f>VLOOKUP($B21,'[1]0908'!$B$6:$N$25, 13, FALSE)</f>
        <v>0.5</v>
      </c>
      <c r="P21" s="243">
        <v>1.5</v>
      </c>
      <c r="Q21" s="243">
        <v>1.5</v>
      </c>
      <c r="R21" s="243">
        <v>1.5</v>
      </c>
      <c r="S21" s="243">
        <v>1.5</v>
      </c>
      <c r="T21" s="243">
        <v>1.5</v>
      </c>
      <c r="U21" s="243">
        <v>1.5</v>
      </c>
      <c r="V21" s="245">
        <f t="shared" si="0"/>
        <v>17.668888888888887</v>
      </c>
      <c r="X21" s="245">
        <f t="shared" si="1"/>
        <v>0.28000000000000003</v>
      </c>
      <c r="Y21" s="245">
        <f t="shared" si="2"/>
        <v>0.3888888888888889</v>
      </c>
      <c r="Z21" s="245">
        <f t="shared" si="3"/>
        <v>0.5</v>
      </c>
      <c r="AA21" s="245">
        <f t="shared" si="4"/>
        <v>1.5</v>
      </c>
      <c r="AB21" s="245">
        <f t="shared" si="5"/>
        <v>1.5</v>
      </c>
      <c r="AC21" s="245">
        <f t="shared" si="6"/>
        <v>1.5</v>
      </c>
      <c r="AD21" s="245">
        <f t="shared" si="7"/>
        <v>1.5</v>
      </c>
      <c r="AE21" s="245">
        <f t="shared" si="8"/>
        <v>1.5</v>
      </c>
      <c r="AF21" s="247">
        <f t="shared" si="9"/>
        <v>8.6688888888888886</v>
      </c>
    </row>
    <row r="22" spans="1:32" s="226" customFormat="1" ht="14.45" customHeight="1" x14ac:dyDescent="0.2">
      <c r="A22" s="240">
        <v>17</v>
      </c>
      <c r="B22" s="179" t="s">
        <v>142</v>
      </c>
      <c r="C22" s="179" t="s">
        <v>143</v>
      </c>
      <c r="D22" s="179"/>
      <c r="E22" s="242">
        <v>0.75</v>
      </c>
      <c r="F22" s="180" t="s">
        <v>55</v>
      </c>
      <c r="G22" s="243">
        <v>1.5</v>
      </c>
      <c r="H22" s="243">
        <v>1.5</v>
      </c>
      <c r="I22" s="243">
        <v>1.5</v>
      </c>
      <c r="J22" s="243">
        <f>VLOOKUP($B22,'[1]3105'!$B$6:$N$40, 13, FALSE)</f>
        <v>0.69565217391304346</v>
      </c>
      <c r="K22" s="243">
        <f>VLOOKUP($B22,'[1]0706'!$B$6:$N$40, 13, FALSE)</f>
        <v>1</v>
      </c>
      <c r="L22" s="243">
        <f>VLOOKUP($B22,'[1]1406'!$B$6:$N$40, 13, FALSE)</f>
        <v>0.33333333333333331</v>
      </c>
      <c r="M22" s="243">
        <f>VLOOKUP($B22,'[1]2106'!$B$6:$N$33, 13, FALSE)</f>
        <v>0.72</v>
      </c>
      <c r="N22" s="244"/>
      <c r="O22" s="243">
        <v>1.5</v>
      </c>
      <c r="P22" s="243">
        <v>1.5</v>
      </c>
      <c r="Q22" s="243">
        <v>1.5</v>
      </c>
      <c r="R22" s="243">
        <v>1.5</v>
      </c>
      <c r="S22" s="243">
        <v>1.5</v>
      </c>
      <c r="T22" s="243">
        <v>1.5</v>
      </c>
      <c r="U22" s="243">
        <v>1.5</v>
      </c>
      <c r="V22" s="245">
        <f t="shared" si="0"/>
        <v>17.748985507246374</v>
      </c>
      <c r="X22" s="245">
        <f t="shared" si="1"/>
        <v>0.33333333333333331</v>
      </c>
      <c r="Y22" s="245">
        <f t="shared" si="2"/>
        <v>0.69565217391304346</v>
      </c>
      <c r="Z22" s="245">
        <f t="shared" si="3"/>
        <v>0.72</v>
      </c>
      <c r="AA22" s="245">
        <f t="shared" si="4"/>
        <v>1</v>
      </c>
      <c r="AB22" s="245">
        <f t="shared" si="5"/>
        <v>1.5</v>
      </c>
      <c r="AC22" s="245">
        <f t="shared" si="6"/>
        <v>1.5</v>
      </c>
      <c r="AD22" s="245">
        <f t="shared" si="7"/>
        <v>1.5</v>
      </c>
      <c r="AE22" s="245">
        <f t="shared" si="8"/>
        <v>1.5</v>
      </c>
      <c r="AF22" s="247">
        <f t="shared" si="9"/>
        <v>8.7489855072463776</v>
      </c>
    </row>
    <row r="23" spans="1:32" s="226" customFormat="1" ht="14.45" customHeight="1" x14ac:dyDescent="0.2">
      <c r="A23" s="240">
        <v>18</v>
      </c>
      <c r="B23" s="173" t="s">
        <v>144</v>
      </c>
      <c r="C23" s="179" t="s">
        <v>67</v>
      </c>
      <c r="D23" s="179"/>
      <c r="E23" s="242">
        <v>0.75694444444444453</v>
      </c>
      <c r="F23" s="252" t="s">
        <v>76</v>
      </c>
      <c r="G23" s="243">
        <v>1.5</v>
      </c>
      <c r="H23" s="243">
        <v>1.5</v>
      </c>
      <c r="I23" s="243">
        <f>VLOOKUP($B23,'[1]2405'!$B$6:$N$27, 13, FALSE)</f>
        <v>0.6</v>
      </c>
      <c r="J23" s="243">
        <f>VLOOKUP($B23,'[1]3105'!$B$6:$N$40, 13, FALSE)</f>
        <v>0.47826086956521741</v>
      </c>
      <c r="K23" s="243">
        <f>VLOOKUP($B23,'[1]0706'!$B$6:$N$40, 13, FALSE)</f>
        <v>0.21739130434782608</v>
      </c>
      <c r="L23" s="243">
        <v>1.5</v>
      </c>
      <c r="M23" s="243">
        <v>1.5</v>
      </c>
      <c r="N23" s="244"/>
      <c r="O23" s="243">
        <v>1.5</v>
      </c>
      <c r="P23" s="243">
        <v>1.5</v>
      </c>
      <c r="Q23" s="243">
        <v>1.5</v>
      </c>
      <c r="R23" s="243">
        <v>1.5</v>
      </c>
      <c r="S23" s="243">
        <v>1.5</v>
      </c>
      <c r="T23" s="243">
        <v>1.5</v>
      </c>
      <c r="U23" s="243">
        <v>1.5</v>
      </c>
      <c r="V23" s="245">
        <f t="shared" si="0"/>
        <v>17.795652173913044</v>
      </c>
      <c r="X23" s="245">
        <f t="shared" si="1"/>
        <v>0.21739130434782608</v>
      </c>
      <c r="Y23" s="245">
        <f t="shared" si="2"/>
        <v>0.47826086956521741</v>
      </c>
      <c r="Z23" s="245">
        <f t="shared" si="3"/>
        <v>0.6</v>
      </c>
      <c r="AA23" s="245">
        <f t="shared" si="4"/>
        <v>1.5</v>
      </c>
      <c r="AB23" s="245">
        <f t="shared" si="5"/>
        <v>1.5</v>
      </c>
      <c r="AC23" s="245">
        <f t="shared" si="6"/>
        <v>1.5</v>
      </c>
      <c r="AD23" s="245">
        <f t="shared" si="7"/>
        <v>1.5</v>
      </c>
      <c r="AE23" s="245">
        <f t="shared" si="8"/>
        <v>1.5</v>
      </c>
      <c r="AF23" s="247">
        <f t="shared" si="9"/>
        <v>8.7956521739130444</v>
      </c>
    </row>
    <row r="24" spans="1:32" s="226" customFormat="1" ht="14.45" customHeight="1" x14ac:dyDescent="0.2">
      <c r="A24" s="240">
        <v>19</v>
      </c>
      <c r="B24" s="104" t="s">
        <v>90</v>
      </c>
      <c r="C24" s="125" t="s">
        <v>91</v>
      </c>
      <c r="D24" s="125"/>
      <c r="E24" s="242">
        <v>0.75694444444444453</v>
      </c>
      <c r="F24" s="105" t="s">
        <v>60</v>
      </c>
      <c r="G24" s="243">
        <v>1.5</v>
      </c>
      <c r="H24" s="243">
        <v>1.5</v>
      </c>
      <c r="I24" s="243">
        <v>1.5</v>
      </c>
      <c r="J24" s="243">
        <f>VLOOKUP($B24,'[1]3105'!$B$6:$N$40, 13, FALSE)</f>
        <v>0.95652173913043481</v>
      </c>
      <c r="K24" s="243">
        <f>VLOOKUP($B24,'[1]0706'!$B$6:$N$40, 13, FALSE)</f>
        <v>1</v>
      </c>
      <c r="L24" s="243">
        <f>VLOOKUP($B24,'[1]1406'!$B$6:$N$40, 13, FALSE)</f>
        <v>0.88888888888888884</v>
      </c>
      <c r="M24" s="243">
        <f>VLOOKUP($B24,'[1]2106'!$B$6:$N$33, 13, FALSE)</f>
        <v>0.84</v>
      </c>
      <c r="N24" s="244"/>
      <c r="O24" s="243">
        <f>VLOOKUP($B24,'[1]0908'!$B$6:$N$25, 13, FALSE)</f>
        <v>0.66666666666666663</v>
      </c>
      <c r="P24" s="243">
        <v>1.5</v>
      </c>
      <c r="Q24" s="243">
        <v>1.5</v>
      </c>
      <c r="R24" s="243">
        <v>1.5</v>
      </c>
      <c r="S24" s="243">
        <v>1.5</v>
      </c>
      <c r="T24" s="243">
        <v>1.5</v>
      </c>
      <c r="U24" s="243">
        <v>1.5</v>
      </c>
      <c r="V24" s="245">
        <f t="shared" si="0"/>
        <v>17.852077294685991</v>
      </c>
      <c r="X24" s="245">
        <f t="shared" si="1"/>
        <v>0.66666666666666663</v>
      </c>
      <c r="Y24" s="245">
        <f t="shared" si="2"/>
        <v>0.84</v>
      </c>
      <c r="Z24" s="245">
        <f t="shared" si="3"/>
        <v>0.88888888888888884</v>
      </c>
      <c r="AA24" s="245">
        <f t="shared" si="4"/>
        <v>0.95652173913043481</v>
      </c>
      <c r="AB24" s="245">
        <f t="shared" si="5"/>
        <v>1</v>
      </c>
      <c r="AC24" s="245">
        <f t="shared" si="6"/>
        <v>1.5</v>
      </c>
      <c r="AD24" s="245">
        <f t="shared" si="7"/>
        <v>1.5</v>
      </c>
      <c r="AE24" s="245">
        <f t="shared" si="8"/>
        <v>1.5</v>
      </c>
      <c r="AF24" s="247">
        <f t="shared" si="9"/>
        <v>8.8520772946859907</v>
      </c>
    </row>
    <row r="25" spans="1:32" ht="14.45" customHeight="1" x14ac:dyDescent="0.25">
      <c r="A25" s="240">
        <v>20</v>
      </c>
      <c r="B25" s="104" t="s">
        <v>96</v>
      </c>
      <c r="C25" s="253" t="s">
        <v>145</v>
      </c>
      <c r="D25" s="253"/>
      <c r="E25" s="242">
        <v>0.75</v>
      </c>
      <c r="F25" s="254" t="s">
        <v>55</v>
      </c>
      <c r="G25" s="243">
        <f>VLOOKUP($B25,'[1]0305'!$B$6:$N$28, 13, FALSE)</f>
        <v>0.94444444444444442</v>
      </c>
      <c r="H25" s="243">
        <v>1.5</v>
      </c>
      <c r="I25" s="243">
        <v>1.5</v>
      </c>
      <c r="J25" s="243">
        <f>VLOOKUP($B25,'[1]3105'!$B$6:$N$40, 13, FALSE)</f>
        <v>0.86956521739130432</v>
      </c>
      <c r="K25" s="243">
        <f>VLOOKUP($B25,'[1]0706'!$B$6:$N$40, 13, FALSE)</f>
        <v>1</v>
      </c>
      <c r="L25" s="243">
        <f>VLOOKUP($B25,'[1]1406'!$B$6:$N$40, 13, FALSE)</f>
        <v>0.94444444444444442</v>
      </c>
      <c r="M25" s="243">
        <v>1.5</v>
      </c>
      <c r="N25" s="244"/>
      <c r="O25" s="243">
        <f>VLOOKUP($B25,'[1]0908'!$B$6:$N$25, 13, FALSE)</f>
        <v>0.77777777777777779</v>
      </c>
      <c r="P25" s="243">
        <v>1.5</v>
      </c>
      <c r="Q25" s="243">
        <v>1.5</v>
      </c>
      <c r="R25" s="243">
        <v>1.5</v>
      </c>
      <c r="S25" s="243">
        <v>1.5</v>
      </c>
      <c r="T25" s="243">
        <v>1.5</v>
      </c>
      <c r="U25" s="243">
        <v>1.5</v>
      </c>
      <c r="V25" s="245">
        <f t="shared" si="0"/>
        <v>18.036231884057973</v>
      </c>
      <c r="W25" s="226"/>
      <c r="X25" s="245">
        <f t="shared" si="1"/>
        <v>0.77777777777777779</v>
      </c>
      <c r="Y25" s="245">
        <f t="shared" si="2"/>
        <v>0.86956521739130432</v>
      </c>
      <c r="Z25" s="245">
        <f t="shared" si="3"/>
        <v>0.94444444444444442</v>
      </c>
      <c r="AA25" s="245">
        <f t="shared" si="4"/>
        <v>0.94444444444444442</v>
      </c>
      <c r="AB25" s="245">
        <f t="shared" si="5"/>
        <v>1</v>
      </c>
      <c r="AC25" s="245">
        <f t="shared" si="6"/>
        <v>1.5</v>
      </c>
      <c r="AD25" s="245">
        <f t="shared" si="7"/>
        <v>1.5</v>
      </c>
      <c r="AE25" s="245">
        <f t="shared" si="8"/>
        <v>1.5</v>
      </c>
      <c r="AF25" s="247">
        <f t="shared" si="9"/>
        <v>9.0362318840579707</v>
      </c>
    </row>
    <row r="26" spans="1:32" ht="14.45" customHeight="1" x14ac:dyDescent="0.25">
      <c r="A26" s="240">
        <v>21</v>
      </c>
      <c r="B26" s="104" t="s">
        <v>146</v>
      </c>
      <c r="C26" s="104" t="s">
        <v>147</v>
      </c>
      <c r="D26" s="104"/>
      <c r="E26" s="242">
        <v>0.75694444444444453</v>
      </c>
      <c r="F26" s="105" t="s">
        <v>60</v>
      </c>
      <c r="G26" s="243">
        <f>VLOOKUP($B26,'[1]0305'!$B$6:$N$28, 13, FALSE)</f>
        <v>0.88888888888888884</v>
      </c>
      <c r="H26" s="243">
        <f>VLOOKUP($B26,'[1]1005'!$B$6:$N$28, 13, FALSE)</f>
        <v>0.66666666666666663</v>
      </c>
      <c r="I26" s="243">
        <v>1.5</v>
      </c>
      <c r="J26" s="243">
        <f>VLOOKUP($B26,'[1]3105'!$B$6:$N$40, 13, FALSE)</f>
        <v>8.6956521739130432E-2</v>
      </c>
      <c r="K26" s="243">
        <v>1.5</v>
      </c>
      <c r="L26" s="243">
        <v>1.5</v>
      </c>
      <c r="M26" s="243">
        <v>1.5</v>
      </c>
      <c r="N26" s="244"/>
      <c r="O26" s="243">
        <v>1.5</v>
      </c>
      <c r="P26" s="243">
        <v>1.5</v>
      </c>
      <c r="Q26" s="243">
        <v>1.5</v>
      </c>
      <c r="R26" s="243">
        <v>1.5</v>
      </c>
      <c r="S26" s="243">
        <v>1.5</v>
      </c>
      <c r="T26" s="243">
        <v>1.5</v>
      </c>
      <c r="U26" s="243">
        <v>1.5</v>
      </c>
      <c r="V26" s="245">
        <f t="shared" si="0"/>
        <v>18.142512077294686</v>
      </c>
      <c r="W26" s="226"/>
      <c r="X26" s="245">
        <f t="shared" si="1"/>
        <v>8.6956521739130432E-2</v>
      </c>
      <c r="Y26" s="245">
        <f t="shared" si="2"/>
        <v>0.66666666666666663</v>
      </c>
      <c r="Z26" s="245">
        <f t="shared" si="3"/>
        <v>0.88888888888888884</v>
      </c>
      <c r="AA26" s="245">
        <f t="shared" si="4"/>
        <v>1.5</v>
      </c>
      <c r="AB26" s="245">
        <f t="shared" si="5"/>
        <v>1.5</v>
      </c>
      <c r="AC26" s="245">
        <f t="shared" si="6"/>
        <v>1.5</v>
      </c>
      <c r="AD26" s="245">
        <f t="shared" si="7"/>
        <v>1.5</v>
      </c>
      <c r="AE26" s="245">
        <f t="shared" si="8"/>
        <v>1.5</v>
      </c>
      <c r="AF26" s="247">
        <f t="shared" si="9"/>
        <v>9.1425120772946862</v>
      </c>
    </row>
    <row r="27" spans="1:32" ht="14.45" customHeight="1" x14ac:dyDescent="0.25">
      <c r="A27" s="240">
        <v>22</v>
      </c>
      <c r="B27" s="104" t="s">
        <v>148</v>
      </c>
      <c r="C27" s="104" t="s">
        <v>149</v>
      </c>
      <c r="D27" s="104"/>
      <c r="E27" s="242">
        <v>0.75</v>
      </c>
      <c r="F27" s="105" t="s">
        <v>55</v>
      </c>
      <c r="G27" s="243">
        <v>1.5</v>
      </c>
      <c r="H27" s="243">
        <v>1.5</v>
      </c>
      <c r="I27" s="243">
        <v>1.5</v>
      </c>
      <c r="J27" s="243">
        <f>VLOOKUP($B27,'[1]3105'!$B$6:$N$40, 13, FALSE)</f>
        <v>0.17391304347826086</v>
      </c>
      <c r="K27" s="243">
        <v>1.5</v>
      </c>
      <c r="L27" s="243">
        <v>1.5</v>
      </c>
      <c r="M27" s="243">
        <f>VLOOKUP($B27,'[1]2106'!$B$6:$N$33, 13, FALSE)</f>
        <v>0.12</v>
      </c>
      <c r="N27" s="244"/>
      <c r="O27" s="243">
        <v>1.5</v>
      </c>
      <c r="P27" s="243">
        <v>1.5</v>
      </c>
      <c r="Q27" s="243">
        <v>1.5</v>
      </c>
      <c r="R27" s="243">
        <v>1.5</v>
      </c>
      <c r="S27" s="243">
        <v>1.5</v>
      </c>
      <c r="T27" s="243">
        <v>1.5</v>
      </c>
      <c r="U27" s="243">
        <v>1.5</v>
      </c>
      <c r="V27" s="245">
        <f t="shared" si="0"/>
        <v>18.293913043478263</v>
      </c>
      <c r="W27" s="226"/>
      <c r="X27" s="245">
        <f t="shared" si="1"/>
        <v>0.12</v>
      </c>
      <c r="Y27" s="245">
        <f t="shared" si="2"/>
        <v>0.17391304347826086</v>
      </c>
      <c r="Z27" s="245">
        <f t="shared" si="3"/>
        <v>1.5</v>
      </c>
      <c r="AA27" s="245">
        <f t="shared" si="4"/>
        <v>1.5</v>
      </c>
      <c r="AB27" s="245">
        <f t="shared" si="5"/>
        <v>1.5</v>
      </c>
      <c r="AC27" s="245">
        <f t="shared" si="6"/>
        <v>1.5</v>
      </c>
      <c r="AD27" s="245">
        <f t="shared" si="7"/>
        <v>1.5</v>
      </c>
      <c r="AE27" s="245">
        <f t="shared" si="8"/>
        <v>1.5</v>
      </c>
      <c r="AF27" s="247">
        <f t="shared" si="9"/>
        <v>9.2939130434782609</v>
      </c>
    </row>
    <row r="28" spans="1:32" ht="14.45" customHeight="1" x14ac:dyDescent="0.25">
      <c r="A28" s="240">
        <v>23</v>
      </c>
      <c r="B28" s="140" t="s">
        <v>150</v>
      </c>
      <c r="C28" s="104" t="s">
        <v>151</v>
      </c>
      <c r="D28" s="104"/>
      <c r="E28" s="242">
        <v>0.75</v>
      </c>
      <c r="F28" s="249" t="s">
        <v>60</v>
      </c>
      <c r="G28" s="243">
        <v>1.5</v>
      </c>
      <c r="H28" s="243">
        <v>1.5</v>
      </c>
      <c r="I28" s="243">
        <f>VLOOKUP($B28,'[1]2405'!$B$6:$N$27, 13, FALSE)</f>
        <v>0.8</v>
      </c>
      <c r="J28" s="243">
        <f>VLOOKUP($B28,'[1]3105'!$B$6:$N$40, 13, FALSE)</f>
        <v>0.52173913043478259</v>
      </c>
      <c r="K28" s="243">
        <v>1.5</v>
      </c>
      <c r="L28" s="243">
        <v>1.5</v>
      </c>
      <c r="M28" s="243">
        <f>VLOOKUP($B28,'[1]2106'!$B$6:$N$33, 13, FALSE)</f>
        <v>0.6</v>
      </c>
      <c r="N28" s="244"/>
      <c r="O28" s="243">
        <v>1.5</v>
      </c>
      <c r="P28" s="243">
        <v>1.5</v>
      </c>
      <c r="Q28" s="243">
        <v>1.5</v>
      </c>
      <c r="R28" s="243">
        <v>1.5</v>
      </c>
      <c r="S28" s="243">
        <v>1.5</v>
      </c>
      <c r="T28" s="243">
        <v>1.5</v>
      </c>
      <c r="U28" s="243">
        <v>1.5</v>
      </c>
      <c r="V28" s="245">
        <f t="shared" si="0"/>
        <v>18.42173913043478</v>
      </c>
      <c r="W28" s="226"/>
      <c r="X28" s="245">
        <f t="shared" si="1"/>
        <v>0.52173913043478259</v>
      </c>
      <c r="Y28" s="245">
        <f t="shared" si="2"/>
        <v>0.6</v>
      </c>
      <c r="Z28" s="245">
        <f t="shared" si="3"/>
        <v>0.8</v>
      </c>
      <c r="AA28" s="245">
        <f t="shared" si="4"/>
        <v>1.5</v>
      </c>
      <c r="AB28" s="245">
        <f t="shared" si="5"/>
        <v>1.5</v>
      </c>
      <c r="AC28" s="245">
        <f t="shared" si="6"/>
        <v>1.5</v>
      </c>
      <c r="AD28" s="245">
        <f t="shared" si="7"/>
        <v>1.5</v>
      </c>
      <c r="AE28" s="245">
        <f t="shared" si="8"/>
        <v>1.5</v>
      </c>
      <c r="AF28" s="247">
        <f t="shared" si="9"/>
        <v>9.4217391304347835</v>
      </c>
    </row>
    <row r="29" spans="1:32" s="226" customFormat="1" ht="13.35" customHeight="1" x14ac:dyDescent="0.2">
      <c r="A29" s="240">
        <v>24</v>
      </c>
      <c r="B29" s="250" t="s">
        <v>87</v>
      </c>
      <c r="C29" s="81" t="s">
        <v>88</v>
      </c>
      <c r="D29" s="81"/>
      <c r="E29" s="242">
        <v>0.75</v>
      </c>
      <c r="F29" s="251" t="s">
        <v>60</v>
      </c>
      <c r="G29" s="243">
        <v>1.5</v>
      </c>
      <c r="H29" s="243">
        <v>1.5</v>
      </c>
      <c r="I29" s="243">
        <v>1.5</v>
      </c>
      <c r="J29" s="243">
        <v>1.5</v>
      </c>
      <c r="K29" s="243">
        <f>VLOOKUP($B29,'[1]0706'!$B$6:$N$40, 13, FALSE)</f>
        <v>1</v>
      </c>
      <c r="L29" s="243">
        <v>1.5</v>
      </c>
      <c r="M29" s="243">
        <f>VLOOKUP($B29,'[1]2106'!$B$6:$N$33, 13, FALSE)</f>
        <v>0.32</v>
      </c>
      <c r="N29" s="244"/>
      <c r="O29" s="243">
        <f>VLOOKUP($B29,'[1]0908'!$B$6:$N$25, 13, FALSE)</f>
        <v>0.61111111111111116</v>
      </c>
      <c r="P29" s="243">
        <v>1.5</v>
      </c>
      <c r="Q29" s="243">
        <v>1.5</v>
      </c>
      <c r="R29" s="243">
        <v>1.5</v>
      </c>
      <c r="S29" s="243">
        <v>1.5</v>
      </c>
      <c r="T29" s="243">
        <v>1.5</v>
      </c>
      <c r="U29" s="243">
        <v>1.5</v>
      </c>
      <c r="V29" s="245">
        <f t="shared" si="0"/>
        <v>18.431111111111111</v>
      </c>
      <c r="X29" s="245">
        <f t="shared" si="1"/>
        <v>0.32</v>
      </c>
      <c r="Y29" s="245">
        <f t="shared" si="2"/>
        <v>0.61111111111111116</v>
      </c>
      <c r="Z29" s="245">
        <f t="shared" si="3"/>
        <v>1</v>
      </c>
      <c r="AA29" s="245">
        <f t="shared" si="4"/>
        <v>1.5</v>
      </c>
      <c r="AB29" s="245">
        <f t="shared" si="5"/>
        <v>1.5</v>
      </c>
      <c r="AC29" s="245">
        <f t="shared" si="6"/>
        <v>1.5</v>
      </c>
      <c r="AD29" s="245">
        <f t="shared" si="7"/>
        <v>1.5</v>
      </c>
      <c r="AE29" s="246">
        <f t="shared" si="8"/>
        <v>1.5</v>
      </c>
      <c r="AF29" s="247">
        <f t="shared" si="9"/>
        <v>9.431111111111111</v>
      </c>
    </row>
    <row r="30" spans="1:32" s="226" customFormat="1" ht="13.35" customHeight="1" x14ac:dyDescent="0.2">
      <c r="A30" s="240">
        <v>25</v>
      </c>
      <c r="B30" s="81" t="s">
        <v>102</v>
      </c>
      <c r="C30" s="253" t="s">
        <v>103</v>
      </c>
      <c r="D30" s="253"/>
      <c r="E30" s="242">
        <v>0.75</v>
      </c>
      <c r="F30" s="82" t="s">
        <v>60</v>
      </c>
      <c r="G30" s="243">
        <f>VLOOKUP($B30,'[1]0305'!$B$6:$N$28, 13, FALSE)</f>
        <v>1</v>
      </c>
      <c r="H30" s="243">
        <v>1.5</v>
      </c>
      <c r="I30" s="243">
        <v>1.5</v>
      </c>
      <c r="J30" s="243">
        <f>VLOOKUP($B30,'[1]3105'!$B$6:$N$40, 13, FALSE)</f>
        <v>0.56521739130434778</v>
      </c>
      <c r="K30" s="243">
        <f>VLOOKUP($B30,'[1]0706'!$B$6:$N$40, 13, FALSE)</f>
        <v>1</v>
      </c>
      <c r="L30" s="243">
        <v>1.5</v>
      </c>
      <c r="M30" s="243">
        <v>1.5</v>
      </c>
      <c r="N30" s="244"/>
      <c r="O30" s="243">
        <f>VLOOKUP($B30,'[1]0908'!$B$6:$N$25, 13, FALSE)</f>
        <v>0.88888888888888884</v>
      </c>
      <c r="P30" s="243">
        <v>1.5</v>
      </c>
      <c r="Q30" s="243">
        <v>1.5</v>
      </c>
      <c r="R30" s="243">
        <v>1.5</v>
      </c>
      <c r="S30" s="243">
        <v>1.5</v>
      </c>
      <c r="T30" s="243">
        <v>1.5</v>
      </c>
      <c r="U30" s="243">
        <v>1.5</v>
      </c>
      <c r="V30" s="245">
        <f t="shared" si="0"/>
        <v>18.454106280193237</v>
      </c>
      <c r="X30" s="245">
        <f t="shared" si="1"/>
        <v>0.56521739130434778</v>
      </c>
      <c r="Y30" s="245">
        <f t="shared" si="2"/>
        <v>0.88888888888888884</v>
      </c>
      <c r="Z30" s="245">
        <f t="shared" si="3"/>
        <v>1</v>
      </c>
      <c r="AA30" s="245">
        <f t="shared" si="4"/>
        <v>1</v>
      </c>
      <c r="AB30" s="245">
        <f t="shared" si="5"/>
        <v>1.5</v>
      </c>
      <c r="AC30" s="245">
        <f t="shared" si="6"/>
        <v>1.5</v>
      </c>
      <c r="AD30" s="245">
        <f t="shared" si="7"/>
        <v>1.5</v>
      </c>
      <c r="AE30" s="246">
        <f t="shared" si="8"/>
        <v>1.5</v>
      </c>
      <c r="AF30" s="247">
        <f t="shared" si="9"/>
        <v>9.454106280193237</v>
      </c>
    </row>
    <row r="31" spans="1:32" s="226" customFormat="1" ht="13.35" customHeight="1" x14ac:dyDescent="0.2">
      <c r="A31" s="240">
        <v>26</v>
      </c>
      <c r="B31" s="81" t="s">
        <v>152</v>
      </c>
      <c r="C31" s="81" t="s">
        <v>77</v>
      </c>
      <c r="D31" s="81"/>
      <c r="E31" s="242">
        <v>0.75</v>
      </c>
      <c r="F31" s="82" t="s">
        <v>60</v>
      </c>
      <c r="G31" s="243">
        <f>VLOOKUP($B31,'[1]0305'!$B$6:$N$28, 13, FALSE)</f>
        <v>0.55555555555555558</v>
      </c>
      <c r="H31" s="243">
        <v>1.5</v>
      </c>
      <c r="I31" s="243">
        <v>1.5</v>
      </c>
      <c r="J31" s="243">
        <v>1.5</v>
      </c>
      <c r="K31" s="243">
        <f>VLOOKUP($B31,'[1]0706'!$B$6:$N$40, 13, FALSE)</f>
        <v>1</v>
      </c>
      <c r="L31" s="243">
        <v>1.5</v>
      </c>
      <c r="M31" s="243">
        <f>VLOOKUP($B31,'[1]2106'!$B$6:$N$33, 13, FALSE)</f>
        <v>0.68</v>
      </c>
      <c r="N31" s="244"/>
      <c r="O31" s="243">
        <v>1.5</v>
      </c>
      <c r="P31" s="243">
        <v>1.5</v>
      </c>
      <c r="Q31" s="243">
        <v>1.5</v>
      </c>
      <c r="R31" s="243">
        <v>1.5</v>
      </c>
      <c r="S31" s="243">
        <v>1.5</v>
      </c>
      <c r="T31" s="243">
        <v>1.5</v>
      </c>
      <c r="U31" s="243">
        <v>1.5</v>
      </c>
      <c r="V31" s="245">
        <f t="shared" si="0"/>
        <v>18.735555555555557</v>
      </c>
      <c r="X31" s="245">
        <f t="shared" si="1"/>
        <v>0.55555555555555558</v>
      </c>
      <c r="Y31" s="245">
        <f t="shared" si="2"/>
        <v>0.68</v>
      </c>
      <c r="Z31" s="245">
        <f t="shared" si="3"/>
        <v>1</v>
      </c>
      <c r="AA31" s="245">
        <f t="shared" si="4"/>
        <v>1.5</v>
      </c>
      <c r="AB31" s="245">
        <f t="shared" si="5"/>
        <v>1.5</v>
      </c>
      <c r="AC31" s="245">
        <f t="shared" si="6"/>
        <v>1.5</v>
      </c>
      <c r="AD31" s="245">
        <f t="shared" si="7"/>
        <v>1.5</v>
      </c>
      <c r="AE31" s="246">
        <f t="shared" si="8"/>
        <v>1.5</v>
      </c>
      <c r="AF31" s="247">
        <f t="shared" si="9"/>
        <v>9.7355555555555551</v>
      </c>
    </row>
    <row r="32" spans="1:32" s="226" customFormat="1" ht="13.35" customHeight="1" x14ac:dyDescent="0.2">
      <c r="A32" s="240">
        <v>27</v>
      </c>
      <c r="B32" s="81" t="s">
        <v>153</v>
      </c>
      <c r="C32" s="81" t="s">
        <v>154</v>
      </c>
      <c r="D32" s="81"/>
      <c r="E32" s="242">
        <v>0.75694444444444453</v>
      </c>
      <c r="F32" s="82" t="s">
        <v>76</v>
      </c>
      <c r="G32" s="243">
        <v>1.5</v>
      </c>
      <c r="H32" s="243">
        <v>1.5</v>
      </c>
      <c r="I32" s="243">
        <v>1.5</v>
      </c>
      <c r="J32" s="243">
        <f>VLOOKUP($B32,'[1]3105'!$B$6:$N$40, 13, FALSE)</f>
        <v>0.65217391304347827</v>
      </c>
      <c r="K32" s="243">
        <f>VLOOKUP($B32,'[1]0706'!$B$6:$N$40, 13, FALSE)</f>
        <v>0.34782608695652173</v>
      </c>
      <c r="L32" s="243">
        <v>1.5</v>
      </c>
      <c r="M32" s="243">
        <v>1.5</v>
      </c>
      <c r="N32" s="244"/>
      <c r="O32" s="243">
        <v>1.5</v>
      </c>
      <c r="P32" s="243">
        <v>1.5</v>
      </c>
      <c r="Q32" s="243">
        <v>1.5</v>
      </c>
      <c r="R32" s="243">
        <v>1.5</v>
      </c>
      <c r="S32" s="243">
        <v>1.5</v>
      </c>
      <c r="T32" s="243">
        <v>1.5</v>
      </c>
      <c r="U32" s="243">
        <v>1.5</v>
      </c>
      <c r="V32" s="245">
        <f t="shared" si="0"/>
        <v>19</v>
      </c>
      <c r="X32" s="245">
        <f t="shared" si="1"/>
        <v>0.34782608695652173</v>
      </c>
      <c r="Y32" s="245">
        <f t="shared" si="2"/>
        <v>0.65217391304347827</v>
      </c>
      <c r="Z32" s="245">
        <f t="shared" si="3"/>
        <v>1.5</v>
      </c>
      <c r="AA32" s="245">
        <f t="shared" si="4"/>
        <v>1.5</v>
      </c>
      <c r="AB32" s="245">
        <f t="shared" si="5"/>
        <v>1.5</v>
      </c>
      <c r="AC32" s="245">
        <f t="shared" si="6"/>
        <v>1.5</v>
      </c>
      <c r="AD32" s="245">
        <f t="shared" si="7"/>
        <v>1.5</v>
      </c>
      <c r="AE32" s="246">
        <f t="shared" si="8"/>
        <v>1.5</v>
      </c>
      <c r="AF32" s="247">
        <f t="shared" si="9"/>
        <v>10</v>
      </c>
    </row>
    <row r="33" spans="1:32" x14ac:dyDescent="0.25">
      <c r="A33" s="240">
        <v>28</v>
      </c>
      <c r="B33" s="81" t="s">
        <v>84</v>
      </c>
      <c r="C33" s="81" t="s">
        <v>88</v>
      </c>
      <c r="D33" s="81"/>
      <c r="E33" s="242">
        <v>0.75</v>
      </c>
      <c r="F33" s="82" t="s">
        <v>55</v>
      </c>
      <c r="G33" s="243">
        <v>1.5</v>
      </c>
      <c r="H33" s="243">
        <v>1.5</v>
      </c>
      <c r="I33" s="243">
        <v>1.5</v>
      </c>
      <c r="J33" s="243">
        <v>1.5</v>
      </c>
      <c r="K33" s="243">
        <v>1.5</v>
      </c>
      <c r="L33" s="243">
        <v>1.5</v>
      </c>
      <c r="M33" s="243">
        <f>VLOOKUP($B33,'[1]2106'!$B$6:$N$33, 13, FALSE)</f>
        <v>0.56000000000000005</v>
      </c>
      <c r="N33" s="244"/>
      <c r="O33" s="243">
        <f>VLOOKUP($B33,'[1]0908'!$B$6:$N$25, 13, FALSE)</f>
        <v>0.55555555555555558</v>
      </c>
      <c r="P33" s="243">
        <v>1.5</v>
      </c>
      <c r="Q33" s="243">
        <v>1.5</v>
      </c>
      <c r="R33" s="243">
        <v>1.5</v>
      </c>
      <c r="S33" s="243">
        <v>1.5</v>
      </c>
      <c r="T33" s="243">
        <v>1.5</v>
      </c>
      <c r="U33" s="243">
        <v>1.5</v>
      </c>
      <c r="V33" s="245">
        <f t="shared" si="0"/>
        <v>19.115555555555556</v>
      </c>
      <c r="W33" s="226"/>
      <c r="X33" s="245">
        <f t="shared" si="1"/>
        <v>0.55555555555555558</v>
      </c>
      <c r="Y33" s="245">
        <f t="shared" si="2"/>
        <v>0.56000000000000005</v>
      </c>
      <c r="Z33" s="245">
        <f t="shared" si="3"/>
        <v>1.5</v>
      </c>
      <c r="AA33" s="245">
        <f t="shared" si="4"/>
        <v>1.5</v>
      </c>
      <c r="AB33" s="245">
        <f t="shared" si="5"/>
        <v>1.5</v>
      </c>
      <c r="AC33" s="245">
        <f t="shared" si="6"/>
        <v>1.5</v>
      </c>
      <c r="AD33" s="245">
        <f t="shared" si="7"/>
        <v>1.5</v>
      </c>
      <c r="AE33" s="246">
        <f t="shared" si="8"/>
        <v>1.5</v>
      </c>
      <c r="AF33" s="247">
        <f t="shared" si="9"/>
        <v>10.115555555555556</v>
      </c>
    </row>
    <row r="34" spans="1:32" x14ac:dyDescent="0.25">
      <c r="A34" s="240">
        <v>29</v>
      </c>
      <c r="B34" s="81" t="s">
        <v>155</v>
      </c>
      <c r="C34" s="81" t="s">
        <v>156</v>
      </c>
      <c r="D34" s="81"/>
      <c r="E34" s="242">
        <v>0.75</v>
      </c>
      <c r="F34" s="82" t="s">
        <v>55</v>
      </c>
      <c r="G34" s="243">
        <v>1.5</v>
      </c>
      <c r="H34" s="243">
        <v>1.5</v>
      </c>
      <c r="I34" s="243">
        <v>1.5</v>
      </c>
      <c r="J34" s="243">
        <f>VLOOKUP($B34,'[1]3105'!$B$6:$N$40, 13, FALSE)</f>
        <v>1</v>
      </c>
      <c r="K34" s="243">
        <f>VLOOKUP($B34,'[1]0706'!$B$6:$N$40, 13, FALSE)</f>
        <v>1</v>
      </c>
      <c r="L34" s="243">
        <f>VLOOKUP($B34,'[1]1406'!$B$6:$N$40, 13, FALSE)</f>
        <v>0.77777777777777779</v>
      </c>
      <c r="M34" s="243">
        <v>1.5</v>
      </c>
      <c r="N34" s="244"/>
      <c r="O34" s="243">
        <v>1.5</v>
      </c>
      <c r="P34" s="243">
        <v>1.5</v>
      </c>
      <c r="Q34" s="243">
        <v>1.5</v>
      </c>
      <c r="R34" s="243">
        <v>1.5</v>
      </c>
      <c r="S34" s="243">
        <v>1.5</v>
      </c>
      <c r="T34" s="243">
        <v>1.5</v>
      </c>
      <c r="U34" s="243">
        <v>1.5</v>
      </c>
      <c r="V34" s="245">
        <f t="shared" si="0"/>
        <v>19.277777777777779</v>
      </c>
      <c r="W34" s="226"/>
      <c r="X34" s="245">
        <f t="shared" si="1"/>
        <v>0.77777777777777779</v>
      </c>
      <c r="Y34" s="245">
        <f t="shared" si="2"/>
        <v>1</v>
      </c>
      <c r="Z34" s="245">
        <f t="shared" si="3"/>
        <v>1</v>
      </c>
      <c r="AA34" s="245">
        <f t="shared" si="4"/>
        <v>1.5</v>
      </c>
      <c r="AB34" s="245">
        <f t="shared" si="5"/>
        <v>1.5</v>
      </c>
      <c r="AC34" s="245">
        <f t="shared" si="6"/>
        <v>1.5</v>
      </c>
      <c r="AD34" s="245">
        <f t="shared" si="7"/>
        <v>1.5</v>
      </c>
      <c r="AE34" s="245">
        <f t="shared" si="8"/>
        <v>1.5</v>
      </c>
      <c r="AF34" s="247">
        <f t="shared" si="9"/>
        <v>10.277777777777779</v>
      </c>
    </row>
    <row r="35" spans="1:32" x14ac:dyDescent="0.25">
      <c r="A35" s="240">
        <v>30</v>
      </c>
      <c r="B35" s="140" t="s">
        <v>157</v>
      </c>
      <c r="C35" s="104" t="s">
        <v>158</v>
      </c>
      <c r="D35" s="104"/>
      <c r="E35" s="242">
        <v>0.75</v>
      </c>
      <c r="F35" s="240" t="s">
        <v>60</v>
      </c>
      <c r="G35" s="243">
        <v>1.5</v>
      </c>
      <c r="H35" s="243">
        <f>VLOOKUP($B35,'[1]1005'!$B$6:$N$28, 13, FALSE)</f>
        <v>1.5</v>
      </c>
      <c r="I35" s="243">
        <v>1.5</v>
      </c>
      <c r="J35" s="243">
        <f>VLOOKUP($B35,'[1]3105'!$B$6:$N$40, 13, FALSE)</f>
        <v>0.78260869565217395</v>
      </c>
      <c r="K35" s="243">
        <v>1.5</v>
      </c>
      <c r="L35" s="243">
        <v>1.5</v>
      </c>
      <c r="M35" s="243">
        <f>VLOOKUP($B35,'[1]2106'!$B$6:$N$33, 13, FALSE)</f>
        <v>1</v>
      </c>
      <c r="N35" s="244"/>
      <c r="O35" s="243">
        <v>1.5</v>
      </c>
      <c r="P35" s="243">
        <v>1.5</v>
      </c>
      <c r="Q35" s="243">
        <v>1.5</v>
      </c>
      <c r="R35" s="243">
        <v>1.5</v>
      </c>
      <c r="S35" s="243">
        <v>1.5</v>
      </c>
      <c r="T35" s="243">
        <v>1.5</v>
      </c>
      <c r="U35" s="243">
        <v>1.5</v>
      </c>
      <c r="V35" s="245">
        <f t="shared" si="0"/>
        <v>19.782608695652172</v>
      </c>
      <c r="W35" s="226"/>
      <c r="X35" s="245">
        <f t="shared" si="1"/>
        <v>0.78260869565217395</v>
      </c>
      <c r="Y35" s="245">
        <f t="shared" si="2"/>
        <v>1</v>
      </c>
      <c r="Z35" s="245">
        <f t="shared" si="3"/>
        <v>1.5</v>
      </c>
      <c r="AA35" s="245">
        <f t="shared" si="4"/>
        <v>1.5</v>
      </c>
      <c r="AB35" s="245">
        <f t="shared" si="5"/>
        <v>1.5</v>
      </c>
      <c r="AC35" s="245">
        <f t="shared" si="6"/>
        <v>1.5</v>
      </c>
      <c r="AD35" s="245">
        <f t="shared" si="7"/>
        <v>1.5</v>
      </c>
      <c r="AE35" s="245">
        <f t="shared" si="8"/>
        <v>1.5</v>
      </c>
      <c r="AF35" s="247">
        <f t="shared" si="9"/>
        <v>10.782608695652174</v>
      </c>
    </row>
    <row r="36" spans="1:32" x14ac:dyDescent="0.25">
      <c r="A36" s="240">
        <v>31</v>
      </c>
      <c r="B36" s="104" t="s">
        <v>159</v>
      </c>
      <c r="C36" s="140" t="s">
        <v>160</v>
      </c>
      <c r="D36" s="140"/>
      <c r="E36" s="242">
        <v>0.75</v>
      </c>
      <c r="F36" s="240" t="s">
        <v>60</v>
      </c>
      <c r="G36" s="243">
        <v>1.5</v>
      </c>
      <c r="H36" s="243">
        <v>1.5</v>
      </c>
      <c r="I36" s="243">
        <v>1.5</v>
      </c>
      <c r="J36" s="243">
        <v>1.5</v>
      </c>
      <c r="K36" s="243">
        <v>1.5</v>
      </c>
      <c r="L36" s="243">
        <v>1.5</v>
      </c>
      <c r="M36" s="243">
        <f>VLOOKUP($B36,'[1]2106'!$B$6:$N$33, 13, FALSE)</f>
        <v>0.36</v>
      </c>
      <c r="N36" s="244"/>
      <c r="O36" s="243">
        <v>1.5</v>
      </c>
      <c r="P36" s="243">
        <v>1.5</v>
      </c>
      <c r="Q36" s="243">
        <v>1.5</v>
      </c>
      <c r="R36" s="243">
        <v>1.5</v>
      </c>
      <c r="S36" s="243">
        <v>1.5</v>
      </c>
      <c r="T36" s="243">
        <v>1.5</v>
      </c>
      <c r="U36" s="243">
        <v>1.5</v>
      </c>
      <c r="V36" s="245">
        <f t="shared" si="0"/>
        <v>19.86</v>
      </c>
      <c r="W36" s="226"/>
      <c r="X36" s="245">
        <f t="shared" si="1"/>
        <v>0.36</v>
      </c>
      <c r="Y36" s="245">
        <f t="shared" si="2"/>
        <v>1.5</v>
      </c>
      <c r="Z36" s="245">
        <f t="shared" si="3"/>
        <v>1.5</v>
      </c>
      <c r="AA36" s="245">
        <f t="shared" si="4"/>
        <v>1.5</v>
      </c>
      <c r="AB36" s="245">
        <f t="shared" si="5"/>
        <v>1.5</v>
      </c>
      <c r="AC36" s="245">
        <f t="shared" si="6"/>
        <v>1.5</v>
      </c>
      <c r="AD36" s="245">
        <f t="shared" si="7"/>
        <v>1.5</v>
      </c>
      <c r="AE36" s="245">
        <f t="shared" si="8"/>
        <v>1.5</v>
      </c>
      <c r="AF36" s="247">
        <f t="shared" si="9"/>
        <v>10.86</v>
      </c>
    </row>
    <row r="37" spans="1:32" x14ac:dyDescent="0.25">
      <c r="A37" s="240">
        <v>32</v>
      </c>
      <c r="B37" s="81" t="s">
        <v>93</v>
      </c>
      <c r="C37" s="81" t="s">
        <v>94</v>
      </c>
      <c r="D37" s="255"/>
      <c r="E37" s="242">
        <v>0.75694444444444453</v>
      </c>
      <c r="F37" s="82" t="s">
        <v>55</v>
      </c>
      <c r="G37" s="243">
        <v>1.5</v>
      </c>
      <c r="H37" s="243">
        <v>1.5</v>
      </c>
      <c r="I37" s="243">
        <v>1.5</v>
      </c>
      <c r="J37" s="243">
        <v>1.5</v>
      </c>
      <c r="K37" s="243">
        <v>1.5</v>
      </c>
      <c r="L37" s="243">
        <v>1.5</v>
      </c>
      <c r="M37" s="243">
        <v>1.5</v>
      </c>
      <c r="N37" s="244"/>
      <c r="O37" s="243">
        <f>VLOOKUP($B37,'[1]0908'!$B$6:$N$25, 13, FALSE)</f>
        <v>0.72222222222222221</v>
      </c>
      <c r="P37" s="243">
        <v>1.5</v>
      </c>
      <c r="Q37" s="243">
        <v>1.5</v>
      </c>
      <c r="R37" s="243">
        <v>1.5</v>
      </c>
      <c r="S37" s="243">
        <v>1.5</v>
      </c>
      <c r="T37" s="243">
        <v>1.5</v>
      </c>
      <c r="U37" s="243">
        <v>1.5</v>
      </c>
      <c r="V37" s="245">
        <f t="shared" si="0"/>
        <v>20.222222222222221</v>
      </c>
      <c r="W37" s="226"/>
      <c r="X37" s="245">
        <f t="shared" si="1"/>
        <v>0.72222222222222221</v>
      </c>
      <c r="Y37" s="245">
        <f t="shared" si="2"/>
        <v>1.5</v>
      </c>
      <c r="Z37" s="245">
        <f t="shared" si="3"/>
        <v>1.5</v>
      </c>
      <c r="AA37" s="245">
        <f t="shared" si="4"/>
        <v>1.5</v>
      </c>
      <c r="AB37" s="245">
        <f t="shared" si="5"/>
        <v>1.5</v>
      </c>
      <c r="AC37" s="245">
        <f t="shared" si="6"/>
        <v>1.5</v>
      </c>
      <c r="AD37" s="245">
        <f t="shared" si="7"/>
        <v>1.5</v>
      </c>
      <c r="AE37" s="245">
        <f t="shared" si="8"/>
        <v>1.5</v>
      </c>
      <c r="AF37" s="247">
        <f t="shared" si="9"/>
        <v>11.222222222222221</v>
      </c>
    </row>
    <row r="38" spans="1:32" x14ac:dyDescent="0.25">
      <c r="A38" s="240">
        <v>33</v>
      </c>
      <c r="B38" s="250" t="s">
        <v>161</v>
      </c>
      <c r="C38" s="81" t="s">
        <v>61</v>
      </c>
      <c r="D38" s="81"/>
      <c r="E38" s="242">
        <v>0.75</v>
      </c>
      <c r="F38" s="251" t="s">
        <v>162</v>
      </c>
      <c r="G38" s="243">
        <v>1.5</v>
      </c>
      <c r="H38" s="243">
        <v>1.5</v>
      </c>
      <c r="I38" s="243">
        <v>1.5</v>
      </c>
      <c r="J38" s="243">
        <v>1.5</v>
      </c>
      <c r="K38" s="243">
        <v>1.5</v>
      </c>
      <c r="L38" s="243">
        <v>1.5</v>
      </c>
      <c r="M38" s="243">
        <v>1.5</v>
      </c>
      <c r="N38" s="244"/>
      <c r="O38" s="243">
        <v>1.5</v>
      </c>
      <c r="P38" s="243">
        <v>1.5</v>
      </c>
      <c r="Q38" s="243">
        <v>1.5</v>
      </c>
      <c r="R38" s="243">
        <v>1.5</v>
      </c>
      <c r="S38" s="243">
        <v>1.5</v>
      </c>
      <c r="T38" s="243">
        <v>1.5</v>
      </c>
      <c r="U38" s="243">
        <v>1.5</v>
      </c>
      <c r="V38" s="245">
        <f t="shared" si="0"/>
        <v>21</v>
      </c>
      <c r="W38" s="226"/>
      <c r="X38" s="245">
        <f t="shared" si="1"/>
        <v>1.5</v>
      </c>
      <c r="Y38" s="245">
        <f t="shared" si="2"/>
        <v>1.5</v>
      </c>
      <c r="Z38" s="245">
        <f t="shared" si="3"/>
        <v>1.5</v>
      </c>
      <c r="AA38" s="245">
        <f t="shared" si="4"/>
        <v>1.5</v>
      </c>
      <c r="AB38" s="245">
        <f t="shared" si="5"/>
        <v>1.5</v>
      </c>
      <c r="AC38" s="245">
        <f t="shared" si="6"/>
        <v>1.5</v>
      </c>
      <c r="AD38" s="245">
        <f t="shared" si="7"/>
        <v>1.5</v>
      </c>
      <c r="AE38" s="245">
        <f t="shared" si="8"/>
        <v>1.5</v>
      </c>
      <c r="AF38" s="247">
        <f t="shared" si="9"/>
        <v>12</v>
      </c>
    </row>
    <row r="39" spans="1:32" x14ac:dyDescent="0.25">
      <c r="A39" s="240">
        <v>34</v>
      </c>
      <c r="B39" s="140" t="s">
        <v>163</v>
      </c>
      <c r="C39" s="104" t="s">
        <v>164</v>
      </c>
      <c r="D39" s="256"/>
      <c r="E39" s="242">
        <v>0.75</v>
      </c>
      <c r="F39" s="249" t="s">
        <v>60</v>
      </c>
      <c r="G39" s="243">
        <v>1.5</v>
      </c>
      <c r="H39" s="243">
        <v>1.5</v>
      </c>
      <c r="I39" s="243">
        <v>1.5</v>
      </c>
      <c r="J39" s="243">
        <v>1.5</v>
      </c>
      <c r="K39" s="243">
        <v>1.5</v>
      </c>
      <c r="L39" s="243">
        <v>1.5</v>
      </c>
      <c r="M39" s="243">
        <v>1.5</v>
      </c>
      <c r="N39" s="244"/>
      <c r="O39" s="243">
        <v>1.5</v>
      </c>
      <c r="P39" s="243">
        <v>1.5</v>
      </c>
      <c r="Q39" s="243">
        <v>1.5</v>
      </c>
      <c r="R39" s="243">
        <v>1.5</v>
      </c>
      <c r="S39" s="243">
        <v>1.5</v>
      </c>
      <c r="T39" s="243">
        <v>1.5</v>
      </c>
      <c r="U39" s="243">
        <v>1.5</v>
      </c>
      <c r="V39" s="245">
        <f t="shared" si="0"/>
        <v>21</v>
      </c>
      <c r="W39" s="226"/>
      <c r="X39" s="245">
        <f t="shared" si="1"/>
        <v>1.5</v>
      </c>
      <c r="Y39" s="245">
        <f t="shared" si="2"/>
        <v>1.5</v>
      </c>
      <c r="Z39" s="245">
        <f t="shared" si="3"/>
        <v>1.5</v>
      </c>
      <c r="AA39" s="245">
        <f t="shared" si="4"/>
        <v>1.5</v>
      </c>
      <c r="AB39" s="245">
        <f t="shared" si="5"/>
        <v>1.5</v>
      </c>
      <c r="AC39" s="245">
        <f t="shared" si="6"/>
        <v>1.5</v>
      </c>
      <c r="AD39" s="245">
        <f t="shared" si="7"/>
        <v>1.5</v>
      </c>
      <c r="AE39" s="245">
        <f t="shared" si="8"/>
        <v>1.5</v>
      </c>
      <c r="AF39" s="247">
        <f t="shared" si="9"/>
        <v>12</v>
      </c>
    </row>
    <row r="40" spans="1:32" x14ac:dyDescent="0.25"/>
    <row r="41" spans="1:32" x14ac:dyDescent="0.25"/>
    <row r="42" spans="1:32" x14ac:dyDescent="0.25"/>
    <row r="43" spans="1:32" x14ac:dyDescent="0.25"/>
    <row r="44" spans="1:32" x14ac:dyDescent="0.25"/>
    <row r="45" spans="1:32" x14ac:dyDescent="0.25"/>
    <row r="46" spans="1:32" x14ac:dyDescent="0.25"/>
    <row r="47" spans="1:32" x14ac:dyDescent="0.25"/>
    <row r="48" spans="1:3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</sheetData>
  <autoFilter ref="A5:AF32" xr:uid="{EE37F727-8EDA-405C-9E5C-553863F99D5F}">
    <sortState xmlns:xlrd2="http://schemas.microsoft.com/office/spreadsheetml/2017/richdata2" ref="A6:AF39">
      <sortCondition ref="AF5:AF32"/>
    </sortState>
  </autoFilter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0908</vt:lpstr>
      <vt:lpstr>Sammendrag foreløpig</vt:lpstr>
      <vt:lpstr>'0908'!Utskriftsområde</vt:lpstr>
      <vt:lpstr>'Sammendrag foreløpig'!Utskriftsområde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2022-08-09T17:55:45Z</dcterms:created>
  <dcterms:modified xsi:type="dcterms:W3CDTF">2022-08-11T08:39:51Z</dcterms:modified>
</cp:coreProperties>
</file>