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2" documentId="8_{78F6B2AC-397A-4788-AD1A-37BBC9545E49}" xr6:coauthVersionLast="47" xr6:coauthVersionMax="47" xr10:uidLastSave="{27A31547-0AC6-4E95-90B8-A84A901D6772}"/>
  <bookViews>
    <workbookView xWindow="-108" yWindow="-108" windowWidth="23256" windowHeight="12576" xr2:uid="{6B8D8ED4-B86C-4507-A598-B781D97128B7}"/>
  </bookViews>
  <sheets>
    <sheet name="1708" sheetId="1" r:id="rId1"/>
    <sheet name="Sammendrag Master" sheetId="2" r:id="rId2"/>
  </sheets>
  <externalReferences>
    <externalReference r:id="rId3"/>
  </externalReferences>
  <definedNames>
    <definedName name="_xlnm._FilterDatabase" localSheetId="0" hidden="1">'1708'!$A$5:$AT$23</definedName>
    <definedName name="_xlnm._FilterDatabase" localSheetId="1" hidden="1">'Sammendrag Master'!$A$5:$AE$35</definedName>
    <definedName name="_xlnm.Print_Area" localSheetId="0">'1708'!$A$1:$P$8</definedName>
    <definedName name="_xlnm.Print_Area" localSheetId="1">'Sammendrag Master'!$A$1:$U$35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" l="1"/>
  <c r="AA35" i="2" s="1"/>
  <c r="AA34" i="2"/>
  <c r="I34" i="2"/>
  <c r="H34" i="2"/>
  <c r="N33" i="2"/>
  <c r="K33" i="2"/>
  <c r="O32" i="2"/>
  <c r="N32" i="2"/>
  <c r="AD32" i="2" s="1"/>
  <c r="O31" i="2"/>
  <c r="J31" i="2"/>
  <c r="H31" i="2"/>
  <c r="N30" i="2"/>
  <c r="I30" i="2"/>
  <c r="X30" i="2" s="1"/>
  <c r="O29" i="2"/>
  <c r="K29" i="2"/>
  <c r="J29" i="2"/>
  <c r="I29" i="2"/>
  <c r="H29" i="2"/>
  <c r="N28" i="2"/>
  <c r="J28" i="2"/>
  <c r="I28" i="2"/>
  <c r="W28" i="2" s="1"/>
  <c r="N27" i="2"/>
  <c r="J27" i="2"/>
  <c r="K26" i="2"/>
  <c r="I26" i="2"/>
  <c r="AB26" i="2" s="1"/>
  <c r="N25" i="2"/>
  <c r="L25" i="2"/>
  <c r="J25" i="2"/>
  <c r="I25" i="2"/>
  <c r="N24" i="2"/>
  <c r="L24" i="2"/>
  <c r="K24" i="2"/>
  <c r="J24" i="2"/>
  <c r="Z24" i="2" s="1"/>
  <c r="O23" i="2"/>
  <c r="N23" i="2"/>
  <c r="L23" i="2"/>
  <c r="J23" i="2"/>
  <c r="N22" i="2"/>
  <c r="K22" i="2"/>
  <c r="I22" i="2"/>
  <c r="H22" i="2"/>
  <c r="O21" i="2"/>
  <c r="N21" i="2"/>
  <c r="L21" i="2"/>
  <c r="K21" i="2"/>
  <c r="J21" i="2"/>
  <c r="I21" i="2"/>
  <c r="H21" i="2"/>
  <c r="O20" i="2"/>
  <c r="N20" i="2"/>
  <c r="K20" i="2"/>
  <c r="J20" i="2"/>
  <c r="H20" i="2"/>
  <c r="O19" i="2"/>
  <c r="L19" i="2"/>
  <c r="K19" i="2"/>
  <c r="J19" i="2"/>
  <c r="I19" i="2"/>
  <c r="H19" i="2"/>
  <c r="O18" i="2"/>
  <c r="N18" i="2"/>
  <c r="L18" i="2"/>
  <c r="K18" i="2"/>
  <c r="J18" i="2"/>
  <c r="I18" i="2"/>
  <c r="H18" i="2"/>
  <c r="O17" i="2"/>
  <c r="N17" i="2"/>
  <c r="L17" i="2"/>
  <c r="K17" i="2"/>
  <c r="I17" i="2"/>
  <c r="H17" i="2"/>
  <c r="O16" i="2"/>
  <c r="N16" i="2"/>
  <c r="L16" i="2"/>
  <c r="K16" i="2"/>
  <c r="I16" i="2"/>
  <c r="H16" i="2"/>
  <c r="O15" i="2"/>
  <c r="N15" i="2"/>
  <c r="L15" i="2"/>
  <c r="K15" i="2"/>
  <c r="J15" i="2"/>
  <c r="I15" i="2"/>
  <c r="L14" i="2"/>
  <c r="K14" i="2"/>
  <c r="J14" i="2"/>
  <c r="I14" i="2"/>
  <c r="H14" i="2"/>
  <c r="W14" i="2" s="1"/>
  <c r="O13" i="2"/>
  <c r="N13" i="2"/>
  <c r="K13" i="2"/>
  <c r="J13" i="2"/>
  <c r="I13" i="2"/>
  <c r="H13" i="2"/>
  <c r="O12" i="2"/>
  <c r="N12" i="2"/>
  <c r="L12" i="2"/>
  <c r="K12" i="2"/>
  <c r="J12" i="2"/>
  <c r="I12" i="2"/>
  <c r="AD12" i="2" s="1"/>
  <c r="H12" i="2"/>
  <c r="O11" i="2"/>
  <c r="N11" i="2"/>
  <c r="L11" i="2"/>
  <c r="K11" i="2"/>
  <c r="J11" i="2"/>
  <c r="I11" i="2"/>
  <c r="H11" i="2"/>
  <c r="N10" i="2"/>
  <c r="L10" i="2"/>
  <c r="K10" i="2"/>
  <c r="J10" i="2"/>
  <c r="I10" i="2"/>
  <c r="H10" i="2"/>
  <c r="O9" i="2"/>
  <c r="N9" i="2"/>
  <c r="L9" i="2"/>
  <c r="K9" i="2"/>
  <c r="J9" i="2"/>
  <c r="I9" i="2"/>
  <c r="H9" i="2"/>
  <c r="O8" i="2"/>
  <c r="N8" i="2"/>
  <c r="L8" i="2"/>
  <c r="K8" i="2"/>
  <c r="J8" i="2"/>
  <c r="I8" i="2"/>
  <c r="H8" i="2"/>
  <c r="O7" i="2"/>
  <c r="N7" i="2"/>
  <c r="K7" i="2"/>
  <c r="J7" i="2"/>
  <c r="X7" i="2" s="1"/>
  <c r="I7" i="2"/>
  <c r="H7" i="2"/>
  <c r="O6" i="2"/>
  <c r="N6" i="2"/>
  <c r="L6" i="2"/>
  <c r="K6" i="2"/>
  <c r="J6" i="2"/>
  <c r="I6" i="2"/>
  <c r="H6" i="2"/>
  <c r="AR23" i="1"/>
  <c r="L23" i="1" s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N23" i="1"/>
  <c r="J23" i="1"/>
  <c r="M23" i="1" s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N22" i="1"/>
  <c r="L22" i="1"/>
  <c r="J22" i="1"/>
  <c r="M22" i="1" s="1"/>
  <c r="AR21" i="1"/>
  <c r="L21" i="1" s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N21" i="1"/>
  <c r="J21" i="1"/>
  <c r="AR20" i="1"/>
  <c r="L20" i="1" s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N20" i="1"/>
  <c r="J20" i="1"/>
  <c r="AR19" i="1"/>
  <c r="AQ19" i="1"/>
  <c r="AP19" i="1"/>
  <c r="AO19" i="1"/>
  <c r="L19" i="1" s="1"/>
  <c r="AN19" i="1"/>
  <c r="AM19" i="1"/>
  <c r="AL19" i="1"/>
  <c r="AK19" i="1"/>
  <c r="AJ19" i="1"/>
  <c r="AI19" i="1"/>
  <c r="AH19" i="1"/>
  <c r="AG19" i="1"/>
  <c r="AF19" i="1"/>
  <c r="AE19" i="1"/>
  <c r="AD19" i="1"/>
  <c r="AC19" i="1"/>
  <c r="N19" i="1"/>
  <c r="J19" i="1"/>
  <c r="M19" i="1" s="1"/>
  <c r="AR18" i="1"/>
  <c r="L18" i="1" s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N18" i="1"/>
  <c r="J18" i="1"/>
  <c r="AR17" i="1"/>
  <c r="L17" i="1" s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N17" i="1"/>
  <c r="J17" i="1"/>
  <c r="AR16" i="1"/>
  <c r="L16" i="1" s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N16" i="1"/>
  <c r="J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N15" i="1"/>
  <c r="L15" i="1"/>
  <c r="J15" i="1"/>
  <c r="M15" i="1" s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N14" i="1"/>
  <c r="L14" i="1"/>
  <c r="J14" i="1"/>
  <c r="M14" i="1" s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N13" i="1"/>
  <c r="L13" i="1"/>
  <c r="J13" i="1"/>
  <c r="M13" i="1" s="1"/>
  <c r="AQ12" i="1"/>
  <c r="AP12" i="1"/>
  <c r="AR12" i="1" s="1"/>
  <c r="L12" i="1" s="1"/>
  <c r="AO12" i="1"/>
  <c r="AM12" i="1"/>
  <c r="AL12" i="1"/>
  <c r="AN12" i="1" s="1"/>
  <c r="AK12" i="1"/>
  <c r="AI12" i="1"/>
  <c r="AH12" i="1"/>
  <c r="AJ12" i="1" s="1"/>
  <c r="AG12" i="1"/>
  <c r="AE12" i="1"/>
  <c r="AD12" i="1"/>
  <c r="AF12" i="1" s="1"/>
  <c r="AC12" i="1"/>
  <c r="N12" i="1"/>
  <c r="J12" i="1"/>
  <c r="AQ11" i="1"/>
  <c r="AP11" i="1"/>
  <c r="AR11" i="1" s="1"/>
  <c r="L11" i="1" s="1"/>
  <c r="AO11" i="1"/>
  <c r="AM11" i="1"/>
  <c r="AL11" i="1"/>
  <c r="AN11" i="1" s="1"/>
  <c r="AK11" i="1"/>
  <c r="AI11" i="1"/>
  <c r="AH11" i="1"/>
  <c r="AJ11" i="1" s="1"/>
  <c r="AG11" i="1"/>
  <c r="AE11" i="1"/>
  <c r="AD11" i="1"/>
  <c r="AF11" i="1" s="1"/>
  <c r="AC11" i="1"/>
  <c r="N11" i="1"/>
  <c r="J11" i="1"/>
  <c r="M11" i="1" s="1"/>
  <c r="AQ10" i="1"/>
  <c r="AP10" i="1"/>
  <c r="AR10" i="1" s="1"/>
  <c r="L10" i="1" s="1"/>
  <c r="AO10" i="1"/>
  <c r="AM10" i="1"/>
  <c r="AL10" i="1"/>
  <c r="AN10" i="1" s="1"/>
  <c r="AK10" i="1"/>
  <c r="AI10" i="1"/>
  <c r="AH10" i="1"/>
  <c r="AJ10" i="1" s="1"/>
  <c r="AG10" i="1"/>
  <c r="AE10" i="1"/>
  <c r="AD10" i="1"/>
  <c r="AF10" i="1" s="1"/>
  <c r="AC10" i="1"/>
  <c r="N10" i="1"/>
  <c r="J10" i="1"/>
  <c r="AQ9" i="1"/>
  <c r="AP9" i="1"/>
  <c r="AR9" i="1" s="1"/>
  <c r="L9" i="1" s="1"/>
  <c r="AO9" i="1"/>
  <c r="AM9" i="1"/>
  <c r="AL9" i="1"/>
  <c r="AN9" i="1" s="1"/>
  <c r="AK9" i="1"/>
  <c r="AI9" i="1"/>
  <c r="AH9" i="1"/>
  <c r="AJ9" i="1" s="1"/>
  <c r="AG9" i="1"/>
  <c r="AE9" i="1"/>
  <c r="AD9" i="1"/>
  <c r="AF9" i="1" s="1"/>
  <c r="AC9" i="1"/>
  <c r="N9" i="1"/>
  <c r="J9" i="1"/>
  <c r="M9" i="1" s="1"/>
  <c r="AQ8" i="1"/>
  <c r="AP8" i="1"/>
  <c r="AR8" i="1" s="1"/>
  <c r="L8" i="1" s="1"/>
  <c r="AO8" i="1"/>
  <c r="AM8" i="1"/>
  <c r="AL8" i="1"/>
  <c r="AN8" i="1" s="1"/>
  <c r="AK8" i="1"/>
  <c r="AI8" i="1"/>
  <c r="AH8" i="1"/>
  <c r="AJ8" i="1" s="1"/>
  <c r="AG8" i="1"/>
  <c r="AE8" i="1"/>
  <c r="AD8" i="1"/>
  <c r="AF8" i="1" s="1"/>
  <c r="AC8" i="1"/>
  <c r="N8" i="1"/>
  <c r="J8" i="1"/>
  <c r="AQ7" i="1"/>
  <c r="AP7" i="1"/>
  <c r="AR7" i="1" s="1"/>
  <c r="L7" i="1" s="1"/>
  <c r="AO7" i="1"/>
  <c r="AM7" i="1"/>
  <c r="AL7" i="1"/>
  <c r="AN7" i="1" s="1"/>
  <c r="AK7" i="1"/>
  <c r="AI7" i="1"/>
  <c r="AH7" i="1"/>
  <c r="AJ7" i="1" s="1"/>
  <c r="AG7" i="1"/>
  <c r="AE7" i="1"/>
  <c r="AD7" i="1"/>
  <c r="AF7" i="1" s="1"/>
  <c r="AC7" i="1"/>
  <c r="N7" i="1"/>
  <c r="J7" i="1"/>
  <c r="M7" i="1" s="1"/>
  <c r="AQ6" i="1"/>
  <c r="AP6" i="1"/>
  <c r="AR6" i="1" s="1"/>
  <c r="L6" i="1" s="1"/>
  <c r="AO6" i="1"/>
  <c r="AM6" i="1"/>
  <c r="AL6" i="1"/>
  <c r="AN6" i="1" s="1"/>
  <c r="AK6" i="1"/>
  <c r="AI6" i="1"/>
  <c r="AH6" i="1"/>
  <c r="AJ6" i="1" s="1"/>
  <c r="AG6" i="1"/>
  <c r="AE6" i="1"/>
  <c r="AD6" i="1"/>
  <c r="AF6" i="1" s="1"/>
  <c r="AC6" i="1"/>
  <c r="N6" i="1"/>
  <c r="J6" i="1"/>
  <c r="AB21" i="2" l="1"/>
  <c r="AD24" i="2"/>
  <c r="AC33" i="2"/>
  <c r="AB19" i="2"/>
  <c r="X26" i="2"/>
  <c r="X35" i="2"/>
  <c r="AB16" i="2"/>
  <c r="AA18" i="2"/>
  <c r="AC32" i="2"/>
  <c r="AB35" i="2"/>
  <c r="AC6" i="2"/>
  <c r="AD9" i="2"/>
  <c r="AB13" i="2"/>
  <c r="Y17" i="2"/>
  <c r="AB18" i="2"/>
  <c r="AA32" i="2"/>
  <c r="AA33" i="2"/>
  <c r="AA21" i="2"/>
  <c r="Z22" i="2"/>
  <c r="AA23" i="2"/>
  <c r="X23" i="2"/>
  <c r="AA25" i="2"/>
  <c r="X25" i="2"/>
  <c r="AB27" i="2"/>
  <c r="AD33" i="2"/>
  <c r="AD34" i="2"/>
  <c r="Y8" i="2"/>
  <c r="Z12" i="2"/>
  <c r="Y15" i="2"/>
  <c r="Y16" i="2"/>
  <c r="AB23" i="2"/>
  <c r="AB29" i="2"/>
  <c r="AD6" i="2"/>
  <c r="AA9" i="2"/>
  <c r="AA11" i="2"/>
  <c r="U12" i="2"/>
  <c r="AD13" i="2"/>
  <c r="Y14" i="2"/>
  <c r="AB17" i="2"/>
  <c r="AB25" i="2"/>
  <c r="X27" i="2"/>
  <c r="W32" i="2"/>
  <c r="W33" i="2"/>
  <c r="W34" i="2"/>
  <c r="U6" i="2"/>
  <c r="AC10" i="2"/>
  <c r="Y10" i="2"/>
  <c r="Z6" i="2"/>
  <c r="AB7" i="2"/>
  <c r="U9" i="2"/>
  <c r="X10" i="2"/>
  <c r="AD10" i="2"/>
  <c r="Z11" i="2"/>
  <c r="AB12" i="2"/>
  <c r="AD31" i="2"/>
  <c r="Z31" i="2"/>
  <c r="U31" i="2"/>
  <c r="AC31" i="2"/>
  <c r="Y31" i="2"/>
  <c r="AB31" i="2"/>
  <c r="X31" i="2"/>
  <c r="AA31" i="2"/>
  <c r="AC7" i="2"/>
  <c r="AA8" i="2"/>
  <c r="W9" i="2"/>
  <c r="AB9" i="2"/>
  <c r="Z10" i="2"/>
  <c r="U11" i="2"/>
  <c r="X12" i="2"/>
  <c r="AC12" i="2"/>
  <c r="AB15" i="2"/>
  <c r="AA15" i="2"/>
  <c r="AD18" i="2"/>
  <c r="Z18" i="2"/>
  <c r="U18" i="2"/>
  <c r="AC18" i="2"/>
  <c r="Y18" i="2"/>
  <c r="AA19" i="2"/>
  <c r="W19" i="2"/>
  <c r="AD19" i="2"/>
  <c r="Z19" i="2"/>
  <c r="U19" i="2"/>
  <c r="AC19" i="2"/>
  <c r="Y19" i="2"/>
  <c r="AB20" i="2"/>
  <c r="X20" i="2"/>
  <c r="AA20" i="2"/>
  <c r="W20" i="2"/>
  <c r="AD20" i="2"/>
  <c r="Z20" i="2"/>
  <c r="U20" i="2"/>
  <c r="AA29" i="2"/>
  <c r="X6" i="2"/>
  <c r="AB6" i="2"/>
  <c r="AA7" i="2"/>
  <c r="W7" i="2"/>
  <c r="Y7" i="2"/>
  <c r="AD7" i="2"/>
  <c r="W8" i="2"/>
  <c r="AB8" i="2"/>
  <c r="X9" i="2"/>
  <c r="U10" i="2"/>
  <c r="AA10" i="2"/>
  <c r="AB11" i="2"/>
  <c r="X11" i="2"/>
  <c r="W11" i="2"/>
  <c r="AC11" i="2"/>
  <c r="Y12" i="2"/>
  <c r="X13" i="2"/>
  <c r="AA14" i="2"/>
  <c r="AD15" i="2"/>
  <c r="Z15" i="2"/>
  <c r="U15" i="2"/>
  <c r="AC15" i="2"/>
  <c r="Y20" i="2"/>
  <c r="AC24" i="2"/>
  <c r="Y24" i="2"/>
  <c r="AB24" i="2"/>
  <c r="X24" i="2"/>
  <c r="AA24" i="2"/>
  <c r="W24" i="2"/>
  <c r="U24" i="2"/>
  <c r="AD29" i="2"/>
  <c r="X29" i="2"/>
  <c r="U7" i="2"/>
  <c r="Z13" i="2"/>
  <c r="AA30" i="2"/>
  <c r="W30" i="2"/>
  <c r="AD30" i="2"/>
  <c r="Z30" i="2"/>
  <c r="U30" i="2"/>
  <c r="AC30" i="2"/>
  <c r="Y30" i="2"/>
  <c r="W6" i="2"/>
  <c r="AA6" i="2"/>
  <c r="AC9" i="2"/>
  <c r="Y9" i="2"/>
  <c r="AA12" i="2"/>
  <c r="U13" i="2"/>
  <c r="AA16" i="2"/>
  <c r="W16" i="2"/>
  <c r="AD16" i="2"/>
  <c r="Z16" i="2"/>
  <c r="U16" i="2"/>
  <c r="AA17" i="2"/>
  <c r="W17" i="2"/>
  <c r="AD17" i="2"/>
  <c r="Z17" i="2"/>
  <c r="U17" i="2"/>
  <c r="AD21" i="2"/>
  <c r="Z21" i="2"/>
  <c r="U21" i="2"/>
  <c r="AC21" i="2"/>
  <c r="Y21" i="2"/>
  <c r="AC22" i="2"/>
  <c r="Y22" i="2"/>
  <c r="AB22" i="2"/>
  <c r="X22" i="2"/>
  <c r="AA22" i="2"/>
  <c r="W22" i="2"/>
  <c r="U22" i="2"/>
  <c r="Y6" i="2"/>
  <c r="Z7" i="2"/>
  <c r="AD8" i="2"/>
  <c r="Z8" i="2"/>
  <c r="U8" i="2"/>
  <c r="X8" i="2"/>
  <c r="AC8" i="2"/>
  <c r="Z9" i="2"/>
  <c r="W10" i="2"/>
  <c r="AB10" i="2"/>
  <c r="Y11" i="2"/>
  <c r="AD11" i="2"/>
  <c r="AA13" i="2"/>
  <c r="W13" i="2"/>
  <c r="AC13" i="2"/>
  <c r="Y13" i="2"/>
  <c r="AB14" i="2"/>
  <c r="X14" i="2"/>
  <c r="AD14" i="2"/>
  <c r="Z14" i="2"/>
  <c r="U14" i="2"/>
  <c r="AC14" i="2"/>
  <c r="W15" i="2"/>
  <c r="AC16" i="2"/>
  <c r="AC17" i="2"/>
  <c r="X18" i="2"/>
  <c r="X19" i="2"/>
  <c r="AC20" i="2"/>
  <c r="X21" i="2"/>
  <c r="AD22" i="2"/>
  <c r="AA26" i="2"/>
  <c r="W26" i="2"/>
  <c r="AD26" i="2"/>
  <c r="Z26" i="2"/>
  <c r="U26" i="2"/>
  <c r="AC26" i="2"/>
  <c r="Y26" i="2"/>
  <c r="AA27" i="2"/>
  <c r="W27" i="2"/>
  <c r="AD27" i="2"/>
  <c r="Z27" i="2"/>
  <c r="U27" i="2"/>
  <c r="AC27" i="2"/>
  <c r="Y27" i="2"/>
  <c r="AD28" i="2"/>
  <c r="Z28" i="2"/>
  <c r="U28" i="2"/>
  <c r="AC28" i="2"/>
  <c r="Y28" i="2"/>
  <c r="AB28" i="2"/>
  <c r="X28" i="2"/>
  <c r="AA28" i="2"/>
  <c r="AB30" i="2"/>
  <c r="W31" i="2"/>
  <c r="Y23" i="2"/>
  <c r="AC23" i="2"/>
  <c r="Y25" i="2"/>
  <c r="AC25" i="2"/>
  <c r="Y29" i="2"/>
  <c r="AC29" i="2"/>
  <c r="X32" i="2"/>
  <c r="AB32" i="2"/>
  <c r="X33" i="2"/>
  <c r="AB33" i="2"/>
  <c r="X34" i="2"/>
  <c r="AB34" i="2"/>
  <c r="Y35" i="2"/>
  <c r="AC35" i="2"/>
  <c r="U23" i="2"/>
  <c r="Z23" i="2"/>
  <c r="AD23" i="2"/>
  <c r="U25" i="2"/>
  <c r="Z25" i="2"/>
  <c r="AD25" i="2"/>
  <c r="U29" i="2"/>
  <c r="Z29" i="2"/>
  <c r="Y32" i="2"/>
  <c r="Y33" i="2"/>
  <c r="Y34" i="2"/>
  <c r="AC34" i="2"/>
  <c r="U35" i="2"/>
  <c r="Z35" i="2"/>
  <c r="AD35" i="2"/>
  <c r="W12" i="2"/>
  <c r="X15" i="2"/>
  <c r="X16" i="2"/>
  <c r="X17" i="2"/>
  <c r="W18" i="2"/>
  <c r="W21" i="2"/>
  <c r="W23" i="2"/>
  <c r="W25" i="2"/>
  <c r="W29" i="2"/>
  <c r="U32" i="2"/>
  <c r="Z32" i="2"/>
  <c r="U33" i="2"/>
  <c r="Z33" i="2"/>
  <c r="U34" i="2"/>
  <c r="Z34" i="2"/>
  <c r="W35" i="2"/>
  <c r="M8" i="1"/>
  <c r="M17" i="1"/>
  <c r="M21" i="1"/>
  <c r="M10" i="1"/>
  <c r="M6" i="1"/>
  <c r="M12" i="1"/>
  <c r="M16" i="1"/>
  <c r="M18" i="1"/>
  <c r="M20" i="1"/>
  <c r="AE12" i="2" l="1"/>
  <c r="AE25" i="2"/>
  <c r="AE33" i="2"/>
  <c r="AE28" i="2"/>
  <c r="AE15" i="2"/>
  <c r="AE32" i="2"/>
  <c r="AE35" i="2"/>
  <c r="AE14" i="2"/>
  <c r="AE8" i="2"/>
  <c r="AE23" i="2"/>
  <c r="AE31" i="2"/>
  <c r="AE13" i="2"/>
  <c r="AE17" i="2"/>
  <c r="AE6" i="2"/>
  <c r="AE11" i="2"/>
  <c r="AE19" i="2"/>
  <c r="AE21" i="2"/>
  <c r="AE34" i="2"/>
  <c r="AE10" i="2"/>
  <c r="AE16" i="2"/>
  <c r="AE24" i="2"/>
  <c r="AE27" i="2"/>
  <c r="AE20" i="2"/>
  <c r="AE29" i="2"/>
  <c r="AE18" i="2"/>
  <c r="AE26" i="2"/>
  <c r="AE22" i="2"/>
  <c r="AE30" i="2"/>
  <c r="AE7" i="2"/>
  <c r="AE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C4" authorId="0" shapeId="0" xr:uid="{1100EF4D-B81E-4FB3-BCC3-A9C8E9D55818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D4" authorId="0" shapeId="0" xr:uid="{8FF9D002-6C23-45DA-A68D-175D437F370D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E4" authorId="0" shapeId="0" xr:uid="{A60AD36C-FBA0-4669-A32F-E32C73E2D128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F4" authorId="0" shapeId="0" xr:uid="{5E9D366D-EB33-416B-9C59-D846118B1C88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<sst xmlns="http://schemas.openxmlformats.org/spreadsheetml/2006/main" count="346" uniqueCount="159">
  <si>
    <t>Tirsdagsseilaser 2021</t>
  </si>
  <si>
    <t>Ja</t>
  </si>
  <si>
    <t>Nei</t>
  </si>
  <si>
    <t>N-R 1 = N-R med spinnaker</t>
  </si>
  <si>
    <t>N-R 3 = N-R Shorthand med spinaker</t>
  </si>
  <si>
    <t>Master deltakerliste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</si>
  <si>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</si>
  <si>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</si>
  <si>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</si>
  <si>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</si>
  <si>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</si>
  <si>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</si>
  <si>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</si>
  <si>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</si>
  <si>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</si>
  <si>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</si>
  <si>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</si>
  <si>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</si>
  <si>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</si>
  <si>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</si>
  <si>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</si>
  <si>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</si>
  <si>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</si>
  <si>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</si>
  <si>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</si>
  <si>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</si>
  <si>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</si>
  <si>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</si>
  <si>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</si>
  <si>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</si>
  <si>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</si>
  <si>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</si>
  <si>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</si>
  <si>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</si>
  <si>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</si>
  <si>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</si>
  <si>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</si>
  <si>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</si>
  <si>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</si>
  <si>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</si>
  <si>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</si>
  <si>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</si>
  <si>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</si>
  <si>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</si>
  <si>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</si>
  <si>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</si>
  <si>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</si>
  <si>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</si>
  <si>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</si>
  <si>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</si>
  <si>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</si>
  <si>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</si>
  <si>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</si>
  <si>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</si>
  <si>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Nils Parnemann</t>
  </si>
  <si>
    <t>USF</t>
  </si>
  <si>
    <t>NOR</t>
  </si>
  <si>
    <t>H-båt</t>
  </si>
  <si>
    <t>Nipa</t>
  </si>
  <si>
    <t>Andreas Abilgaard</t>
  </si>
  <si>
    <t>Elan 310</t>
  </si>
  <si>
    <t>Kårstua</t>
  </si>
  <si>
    <t>Egil Naustvik</t>
  </si>
  <si>
    <t>FS</t>
  </si>
  <si>
    <t>Linjett 33</t>
  </si>
  <si>
    <t>Fragancia</t>
  </si>
  <si>
    <t>Sturla Falck</t>
  </si>
  <si>
    <t>Express</t>
  </si>
  <si>
    <t>ELO</t>
  </si>
  <si>
    <t>Pål Saltvedt</t>
  </si>
  <si>
    <t>Elan 40</t>
  </si>
  <si>
    <t>Jonna</t>
  </si>
  <si>
    <t>Stein Thorstensen</t>
  </si>
  <si>
    <t>Hermine</t>
  </si>
  <si>
    <t>Kvalnes/Hovland</t>
  </si>
  <si>
    <t>Archambault 40</t>
  </si>
  <si>
    <t>Shaka</t>
  </si>
  <si>
    <t>Jon Vendelboe</t>
  </si>
  <si>
    <t>X-37</t>
  </si>
  <si>
    <t>MetaXa</t>
  </si>
  <si>
    <t>Aril Spetalen</t>
  </si>
  <si>
    <t>Mariatta</t>
  </si>
  <si>
    <t>Guri Kjæserud</t>
  </si>
  <si>
    <t>Oslo SF</t>
  </si>
  <si>
    <t>N</t>
  </si>
  <si>
    <t>Hipp Hurra</t>
  </si>
  <si>
    <t>Arild Vikse</t>
  </si>
  <si>
    <t>11 MOD</t>
  </si>
  <si>
    <t>Olivia</t>
  </si>
  <si>
    <t>Joachim Lyng-Olsen</t>
  </si>
  <si>
    <t>Contrast 33</t>
  </si>
  <si>
    <t>Vildensky</t>
  </si>
  <si>
    <t>Jonas Smitt-Amundsen</t>
  </si>
  <si>
    <t xml:space="preserve"> First 31.7 LR</t>
  </si>
  <si>
    <t>BILBO</t>
  </si>
  <si>
    <t>Yngve Amundsen</t>
  </si>
  <si>
    <t>X-35 OD</t>
  </si>
  <si>
    <t>Akhillevs-X</t>
  </si>
  <si>
    <t>Stig Ulfsby</t>
  </si>
  <si>
    <t>Sun Odyssey 35</t>
  </si>
  <si>
    <t>Balsam</t>
  </si>
  <si>
    <t>Monica Hjelle</t>
  </si>
  <si>
    <t>X-102</t>
  </si>
  <si>
    <t>BLÅTANN</t>
  </si>
  <si>
    <t>Andreas Haug</t>
  </si>
  <si>
    <t>Archambault A35</t>
  </si>
  <si>
    <t>Flaks</t>
  </si>
  <si>
    <t>Reidar Hauge</t>
  </si>
  <si>
    <t>F</t>
  </si>
  <si>
    <t>Farrier F22R</t>
  </si>
  <si>
    <t>Trixi</t>
  </si>
  <si>
    <t>Tirsdagsseilaser 2020</t>
  </si>
  <si>
    <t>Poengsammendrag</t>
  </si>
  <si>
    <t>Poengsammendrag uten strykninger</t>
  </si>
  <si>
    <t>Poengsammendrag de 8 beste resultatene</t>
  </si>
  <si>
    <t>Pl.</t>
  </si>
  <si>
    <t>Startklasse</t>
  </si>
  <si>
    <t>18.05.</t>
  </si>
  <si>
    <t>25.05.</t>
  </si>
  <si>
    <t>01.06.</t>
  </si>
  <si>
    <t>08.06.</t>
  </si>
  <si>
    <t>15.06.</t>
  </si>
  <si>
    <t>22.06.</t>
  </si>
  <si>
    <t>29.06.</t>
  </si>
  <si>
    <t>10.08.</t>
  </si>
  <si>
    <t>17.08.</t>
  </si>
  <si>
    <t>24.08.</t>
  </si>
  <si>
    <t>31.08.</t>
  </si>
  <si>
    <t>07.09.</t>
  </si>
  <si>
    <t>14.09.</t>
  </si>
  <si>
    <t>21.09.</t>
  </si>
  <si>
    <t>Sum</t>
  </si>
  <si>
    <t>Marius Andersen</t>
  </si>
  <si>
    <t>Farr 30</t>
  </si>
  <si>
    <t>Petter Frode Amland</t>
  </si>
  <si>
    <t>Elan 37</t>
  </si>
  <si>
    <t>CB 365/F22R</t>
  </si>
  <si>
    <t>Per Chr. Andresen</t>
  </si>
  <si>
    <t>Dehler 34</t>
  </si>
  <si>
    <t>Espen Sunde</t>
  </si>
  <si>
    <t>Sun Odysse 30i</t>
  </si>
  <si>
    <t>Mats Uchermann Larsson</t>
  </si>
  <si>
    <t>Albin Nova</t>
  </si>
  <si>
    <t>Geir Atle Lerkerød</t>
  </si>
  <si>
    <t>J/80</t>
  </si>
  <si>
    <t>Magne K. Fagerhol</t>
  </si>
  <si>
    <t>Aphrodite 101</t>
  </si>
  <si>
    <t>Cecilia Stokkeland</t>
  </si>
  <si>
    <t>J/109</t>
  </si>
  <si>
    <t>Sun Odysse 35</t>
  </si>
  <si>
    <t>Christian Stensholt</t>
  </si>
  <si>
    <t>Pogo 8,50</t>
  </si>
  <si>
    <t>First 31.7 LR</t>
  </si>
  <si>
    <t>KNS</t>
  </si>
  <si>
    <t>Iver Iversen</t>
  </si>
  <si>
    <t>Grand Soleil 42 R</t>
  </si>
  <si>
    <t>Lars Marius Valstad</t>
  </si>
  <si>
    <t>Salona 38</t>
  </si>
  <si>
    <t>John Moen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</si>
</sst>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EEECE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0" borderId="0"/>
  </cellStyleXfs>
  <cellXfs count="26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46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0" fillId="3" borderId="0" xfId="0" applyFont="1" applyFill="1"/>
    <xf numFmtId="164" fontId="9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1" fontId="9" fillId="2" borderId="0" xfId="0" applyNumberFormat="1" applyFont="1" applyFill="1" applyAlignment="1">
      <alignment horizontal="center" vertical="center"/>
    </xf>
    <xf numFmtId="46" fontId="9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6" fontId="13" fillId="0" borderId="4" xfId="0" applyNumberFormat="1" applyFont="1" applyBorder="1" applyAlignment="1">
      <alignment horizontal="center" vertical="center"/>
    </xf>
    <xf numFmtId="46" fontId="13" fillId="0" borderId="2" xfId="0" applyNumberFormat="1" applyFont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46" fontId="13" fillId="2" borderId="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164" fontId="13" fillId="6" borderId="5" xfId="0" applyNumberFormat="1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164" fontId="13" fillId="7" borderId="6" xfId="0" applyNumberFormat="1" applyFont="1" applyFill="1" applyBorder="1" applyAlignment="1">
      <alignment horizontal="center" vertical="center" wrapText="1"/>
    </xf>
    <xf numFmtId="164" fontId="13" fillId="8" borderId="6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6" fontId="13" fillId="0" borderId="10" xfId="0" applyNumberFormat="1" applyFont="1" applyBorder="1" applyAlignment="1">
      <alignment horizontal="center" vertical="center"/>
    </xf>
    <xf numFmtId="46" fontId="13" fillId="0" borderId="13" xfId="0" applyNumberFormat="1" applyFont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46" fontId="13" fillId="2" borderId="11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5" borderId="10" xfId="0" applyFont="1" applyFill="1" applyBorder="1" applyAlignment="1">
      <alignment vertical="center" wrapText="1"/>
    </xf>
    <xf numFmtId="164" fontId="9" fillId="6" borderId="14" xfId="0" applyNumberFormat="1" applyFont="1" applyFill="1" applyBorder="1" applyAlignment="1">
      <alignment vertical="center" wrapText="1"/>
    </xf>
    <xf numFmtId="164" fontId="9" fillId="6" borderId="15" xfId="0" applyNumberFormat="1" applyFont="1" applyFill="1" applyBorder="1" applyAlignment="1">
      <alignment vertical="center" wrapText="1"/>
    </xf>
    <xf numFmtId="164" fontId="9" fillId="7" borderId="15" xfId="0" applyNumberFormat="1" applyFont="1" applyFill="1" applyBorder="1" applyAlignment="1">
      <alignment vertical="center" wrapText="1"/>
    </xf>
    <xf numFmtId="164" fontId="9" fillId="8" borderId="15" xfId="0" applyNumberFormat="1" applyFont="1" applyFill="1" applyBorder="1" applyAlignment="1">
      <alignment vertical="center" wrapText="1"/>
    </xf>
    <xf numFmtId="164" fontId="13" fillId="0" borderId="12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/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0" fontId="9" fillId="2" borderId="18" xfId="0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46" fontId="9" fillId="2" borderId="18" xfId="0" applyNumberFormat="1" applyFont="1" applyFill="1" applyBorder="1" applyAlignment="1">
      <alignment horizontal="center" vertical="center" wrapText="1"/>
    </xf>
    <xf numFmtId="21" fontId="9" fillId="0" borderId="19" xfId="0" applyNumberFormat="1" applyFont="1" applyBorder="1" applyAlignment="1">
      <alignment horizontal="center"/>
    </xf>
    <xf numFmtId="164" fontId="1" fillId="2" borderId="18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0" fontId="10" fillId="3" borderId="18" xfId="0" applyFont="1" applyFill="1" applyBorder="1"/>
    <xf numFmtId="0" fontId="16" fillId="3" borderId="19" xfId="1" applyFill="1" applyBorder="1" applyAlignment="1" applyProtection="1"/>
    <xf numFmtId="164" fontId="9" fillId="9" borderId="20" xfId="2" applyNumberFormat="1" applyFont="1" applyFill="1" applyBorder="1" applyAlignment="1">
      <alignment horizontal="center"/>
    </xf>
    <xf numFmtId="164" fontId="9" fillId="9" borderId="21" xfId="2" applyNumberFormat="1" applyFont="1" applyFill="1" applyBorder="1" applyAlignment="1">
      <alignment horizontal="center"/>
    </xf>
    <xf numFmtId="164" fontId="9" fillId="10" borderId="21" xfId="2" applyNumberFormat="1" applyFont="1" applyFill="1" applyBorder="1" applyAlignment="1">
      <alignment horizontal="center"/>
    </xf>
    <xf numFmtId="164" fontId="9" fillId="11" borderId="21" xfId="2" applyNumberFormat="1" applyFont="1" applyFill="1" applyBorder="1" applyAlignment="1">
      <alignment horizontal="center"/>
    </xf>
    <xf numFmtId="164" fontId="9" fillId="12" borderId="21" xfId="2" applyNumberFormat="1" applyFont="1" applyFill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9" xfId="0" applyBorder="1"/>
    <xf numFmtId="0" fontId="9" fillId="0" borderId="18" xfId="0" applyFont="1" applyBorder="1"/>
    <xf numFmtId="0" fontId="1" fillId="0" borderId="19" xfId="0" applyFont="1" applyBorder="1"/>
    <xf numFmtId="0" fontId="9" fillId="2" borderId="19" xfId="0" applyFont="1" applyFill="1" applyBorder="1" applyAlignment="1">
      <alignment horizontal="center"/>
    </xf>
    <xf numFmtId="46" fontId="9" fillId="0" borderId="19" xfId="0" applyNumberFormat="1" applyFont="1" applyBorder="1" applyAlignment="1">
      <alignment horizontal="center"/>
    </xf>
    <xf numFmtId="0" fontId="16" fillId="3" borderId="23" xfId="1" applyFill="1" applyBorder="1" applyAlignment="1" applyProtection="1"/>
    <xf numFmtId="164" fontId="9" fillId="6" borderId="20" xfId="0" applyNumberFormat="1" applyFont="1" applyFill="1" applyBorder="1" applyAlignment="1">
      <alignment horizontal="center"/>
    </xf>
    <xf numFmtId="164" fontId="9" fillId="6" borderId="21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8" borderId="21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3" borderId="10" xfId="0" applyFont="1" applyFill="1" applyBorder="1" applyAlignment="1">
      <alignment horizontal="right"/>
    </xf>
    <xf numFmtId="0" fontId="16" fillId="0" borderId="10" xfId="1" applyBorder="1" applyAlignment="1" applyProtection="1"/>
    <xf numFmtId="164" fontId="9" fillId="10" borderId="20" xfId="0" applyNumberFormat="1" applyFont="1" applyFill="1" applyBorder="1" applyAlignment="1">
      <alignment horizontal="center"/>
    </xf>
    <xf numFmtId="164" fontId="9" fillId="13" borderId="21" xfId="0" applyNumberFormat="1" applyFont="1" applyFill="1" applyBorder="1" applyAlignment="1">
      <alignment horizontal="center"/>
    </xf>
    <xf numFmtId="164" fontId="9" fillId="14" borderId="21" xfId="0" applyNumberFormat="1" applyFont="1" applyFill="1" applyBorder="1" applyAlignment="1">
      <alignment horizontal="center"/>
    </xf>
    <xf numFmtId="164" fontId="9" fillId="15" borderId="21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left"/>
    </xf>
    <xf numFmtId="2" fontId="9" fillId="2" borderId="10" xfId="0" applyNumberFormat="1" applyFont="1" applyFill="1" applyBorder="1" applyAlignment="1">
      <alignment horizontal="center"/>
    </xf>
    <xf numFmtId="1" fontId="10" fillId="5" borderId="18" xfId="0" applyNumberFormat="1" applyFont="1" applyFill="1" applyBorder="1" applyAlignment="1">
      <alignment horizontal="right" vertical="center" wrapText="1"/>
    </xf>
    <xf numFmtId="164" fontId="9" fillId="7" borderId="15" xfId="0" applyNumberFormat="1" applyFont="1" applyFill="1" applyBorder="1" applyAlignment="1">
      <alignment horizontal="center"/>
    </xf>
    <xf numFmtId="164" fontId="9" fillId="8" borderId="15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7" fillId="0" borderId="18" xfId="0" applyFont="1" applyBorder="1"/>
    <xf numFmtId="0" fontId="16" fillId="0" borderId="18" xfId="1" applyBorder="1" applyAlignment="1" applyProtection="1"/>
    <xf numFmtId="164" fontId="9" fillId="16" borderId="20" xfId="0" applyNumberFormat="1" applyFont="1" applyFill="1" applyBorder="1" applyAlignment="1">
      <alignment horizontal="center"/>
    </xf>
    <xf numFmtId="164" fontId="9" fillId="16" borderId="21" xfId="2" applyNumberFormat="1" applyFont="1" applyFill="1" applyBorder="1" applyAlignment="1">
      <alignment horizontal="center"/>
    </xf>
    <xf numFmtId="164" fontId="9" fillId="17" borderId="21" xfId="0" applyNumberFormat="1" applyFont="1" applyFill="1" applyBorder="1" applyAlignment="1">
      <alignment horizontal="center"/>
    </xf>
    <xf numFmtId="0" fontId="16" fillId="3" borderId="18" xfId="1" applyFill="1" applyBorder="1" applyAlignment="1" applyProtection="1"/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6" fontId="9" fillId="0" borderId="19" xfId="0" applyNumberFormat="1" applyFont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right" vertical="center"/>
    </xf>
    <xf numFmtId="46" fontId="9" fillId="2" borderId="19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6" fillId="5" borderId="23" xfId="1" applyFill="1" applyBorder="1" applyAlignment="1" applyProtection="1">
      <alignment vertical="center" wrapText="1"/>
    </xf>
    <xf numFmtId="164" fontId="9" fillId="6" borderId="20" xfId="0" applyNumberFormat="1" applyFont="1" applyFill="1" applyBorder="1" applyAlignment="1">
      <alignment horizontal="center" vertical="center" wrapText="1"/>
    </xf>
    <xf numFmtId="164" fontId="9" fillId="6" borderId="21" xfId="0" applyNumberFormat="1" applyFont="1" applyFill="1" applyBorder="1" applyAlignment="1">
      <alignment horizontal="center" vertical="center" wrapText="1"/>
    </xf>
    <xf numFmtId="164" fontId="9" fillId="7" borderId="21" xfId="0" applyNumberFormat="1" applyFont="1" applyFill="1" applyBorder="1" applyAlignment="1">
      <alignment horizontal="center" vertical="center" wrapText="1"/>
    </xf>
    <xf numFmtId="164" fontId="9" fillId="8" borderId="2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1" xfId="0" applyFont="1" applyBorder="1"/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2" borderId="10" xfId="0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3" borderId="10" xfId="0" applyFont="1" applyFill="1" applyBorder="1"/>
    <xf numFmtId="0" fontId="16" fillId="3" borderId="10" xfId="1" applyFill="1" applyBorder="1" applyAlignment="1" applyProtection="1"/>
    <xf numFmtId="0" fontId="18" fillId="3" borderId="18" xfId="0" applyFont="1" applyFill="1" applyBorder="1"/>
    <xf numFmtId="0" fontId="16" fillId="3" borderId="18" xfId="3" applyFill="1" applyBorder="1" applyAlignment="1" applyProtection="1">
      <alignment vertical="top"/>
    </xf>
    <xf numFmtId="0" fontId="9" fillId="0" borderId="10" xfId="2" applyFont="1" applyBorder="1" applyAlignment="1">
      <alignment horizontal="left"/>
    </xf>
    <xf numFmtId="0" fontId="9" fillId="0" borderId="11" xfId="2" applyFont="1" applyBorder="1"/>
    <xf numFmtId="0" fontId="9" fillId="0" borderId="14" xfId="2" applyFont="1" applyBorder="1" applyAlignment="1">
      <alignment horizontal="center"/>
    </xf>
    <xf numFmtId="0" fontId="9" fillId="0" borderId="11" xfId="2" applyFont="1" applyBorder="1" applyAlignment="1">
      <alignment horizontal="right"/>
    </xf>
    <xf numFmtId="0" fontId="9" fillId="2" borderId="11" xfId="2" applyFont="1" applyFill="1" applyBorder="1" applyAlignment="1">
      <alignment horizontal="left"/>
    </xf>
    <xf numFmtId="0" fontId="9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46" fontId="9" fillId="2" borderId="18" xfId="2" applyNumberFormat="1" applyFont="1" applyFill="1" applyBorder="1" applyAlignment="1">
      <alignment horizontal="center" vertical="center" wrapText="1"/>
    </xf>
    <xf numFmtId="46" fontId="9" fillId="0" borderId="19" xfId="2" applyNumberFormat="1" applyFont="1" applyBorder="1" applyAlignment="1">
      <alignment horizontal="center"/>
    </xf>
    <xf numFmtId="164" fontId="1" fillId="2" borderId="18" xfId="2" applyNumberFormat="1" applyFill="1" applyBorder="1"/>
    <xf numFmtId="46" fontId="1" fillId="2" borderId="19" xfId="2" applyNumberFormat="1" applyFill="1" applyBorder="1" applyAlignment="1">
      <alignment horizontal="center"/>
    </xf>
    <xf numFmtId="2" fontId="9" fillId="2" borderId="18" xfId="2" applyNumberFormat="1" applyFont="1" applyFill="1" applyBorder="1" applyAlignment="1">
      <alignment horizontal="center"/>
    </xf>
    <xf numFmtId="0" fontId="10" fillId="3" borderId="10" xfId="2" applyFont="1" applyFill="1" applyBorder="1"/>
    <xf numFmtId="0" fontId="16" fillId="3" borderId="10" xfId="3" applyFill="1" applyBorder="1" applyAlignment="1" applyProtection="1"/>
    <xf numFmtId="164" fontId="9" fillId="6" borderId="20" xfId="2" applyNumberFormat="1" applyFont="1" applyFill="1" applyBorder="1" applyAlignment="1">
      <alignment horizontal="center"/>
    </xf>
    <xf numFmtId="164" fontId="9" fillId="6" borderId="21" xfId="2" applyNumberFormat="1" applyFont="1" applyFill="1" applyBorder="1" applyAlignment="1">
      <alignment horizontal="center"/>
    </xf>
    <xf numFmtId="164" fontId="9" fillId="7" borderId="21" xfId="2" applyNumberFormat="1" applyFont="1" applyFill="1" applyBorder="1" applyAlignment="1">
      <alignment horizontal="center"/>
    </xf>
    <xf numFmtId="164" fontId="9" fillId="8" borderId="21" xfId="2" applyNumberFormat="1" applyFont="1" applyFill="1" applyBorder="1" applyAlignment="1">
      <alignment horizontal="center"/>
    </xf>
    <xf numFmtId="164" fontId="9" fillId="0" borderId="20" xfId="2" applyNumberFormat="1" applyFont="1" applyBorder="1" applyAlignment="1">
      <alignment horizontal="center"/>
    </xf>
    <xf numFmtId="164" fontId="9" fillId="0" borderId="21" xfId="2" applyNumberFormat="1" applyFont="1" applyBorder="1" applyAlignment="1">
      <alignment horizontal="center"/>
    </xf>
    <xf numFmtId="164" fontId="1" fillId="0" borderId="22" xfId="2" applyNumberFormat="1" applyBorder="1" applyAlignment="1">
      <alignment horizontal="center"/>
    </xf>
    <xf numFmtId="164" fontId="1" fillId="0" borderId="20" xfId="2" applyNumberFormat="1" applyBorder="1" applyAlignment="1">
      <alignment horizontal="center"/>
    </xf>
    <xf numFmtId="164" fontId="1" fillId="0" borderId="21" xfId="2" applyNumberFormat="1" applyBorder="1" applyAlignment="1">
      <alignment horizontal="center"/>
    </xf>
    <xf numFmtId="164" fontId="9" fillId="6" borderId="20" xfId="0" applyNumberFormat="1" applyFont="1" applyFill="1" applyBorder="1" applyAlignment="1">
      <alignment horizontal="center" wrapText="1"/>
    </xf>
    <xf numFmtId="164" fontId="9" fillId="6" borderId="21" xfId="0" applyNumberFormat="1" applyFont="1" applyFill="1" applyBorder="1" applyAlignment="1">
      <alignment horizontal="center" wrapText="1"/>
    </xf>
    <xf numFmtId="164" fontId="9" fillId="18" borderId="15" xfId="0" applyNumberFormat="1" applyFont="1" applyFill="1" applyBorder="1" applyAlignment="1">
      <alignment horizontal="center"/>
    </xf>
    <xf numFmtId="164" fontId="9" fillId="19" borderId="15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10" fillId="3" borderId="18" xfId="0" applyFont="1" applyFill="1" applyBorder="1" applyAlignment="1">
      <alignment horizontal="right"/>
    </xf>
    <xf numFmtId="164" fontId="9" fillId="13" borderId="2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6" fontId="9" fillId="0" borderId="11" xfId="0" applyNumberFormat="1" applyFont="1" applyBorder="1" applyAlignment="1">
      <alignment horizontal="center"/>
    </xf>
    <xf numFmtId="164" fontId="9" fillId="10" borderId="21" xfId="0" applyNumberFormat="1" applyFont="1" applyFill="1" applyBorder="1" applyAlignment="1">
      <alignment horizontal="center"/>
    </xf>
    <xf numFmtId="164" fontId="9" fillId="18" borderId="21" xfId="0" applyNumberFormat="1" applyFont="1" applyFill="1" applyBorder="1" applyAlignment="1">
      <alignment horizontal="center"/>
    </xf>
    <xf numFmtId="164" fontId="9" fillId="19" borderId="2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164" fontId="1" fillId="2" borderId="10" xfId="0" applyNumberFormat="1" applyFont="1" applyFill="1" applyBorder="1"/>
    <xf numFmtId="0" fontId="1" fillId="0" borderId="11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9" fillId="2" borderId="0" xfId="4" applyFont="1" applyFill="1" applyAlignment="1">
      <alignment horizontal="left"/>
    </xf>
    <xf numFmtId="0" fontId="20" fillId="2" borderId="0" xfId="4" applyFont="1" applyFill="1"/>
    <xf numFmtId="2" fontId="20" fillId="2" borderId="0" xfId="4" applyNumberFormat="1" applyFont="1" applyFill="1" applyAlignment="1">
      <alignment horizontal="center"/>
    </xf>
    <xf numFmtId="0" fontId="20" fillId="2" borderId="0" xfId="4" applyFont="1" applyFill="1" applyAlignment="1">
      <alignment horizontal="center"/>
    </xf>
    <xf numFmtId="2" fontId="21" fillId="0" borderId="0" xfId="4" applyNumberFormat="1" applyFont="1"/>
    <xf numFmtId="0" fontId="22" fillId="0" borderId="0" xfId="4" applyFont="1"/>
    <xf numFmtId="0" fontId="23" fillId="0" borderId="0" xfId="4" applyFont="1"/>
    <xf numFmtId="0" fontId="20" fillId="0" borderId="0" xfId="4" applyFont="1"/>
    <xf numFmtId="0" fontId="17" fillId="0" borderId="0" xfId="4"/>
    <xf numFmtId="0" fontId="13" fillId="2" borderId="0" xfId="4" applyFont="1" applyFill="1" applyAlignment="1">
      <alignment horizontal="left"/>
    </xf>
    <xf numFmtId="16" fontId="13" fillId="2" borderId="0" xfId="4" applyNumberFormat="1" applyFont="1" applyFill="1" applyAlignment="1">
      <alignment horizontal="right"/>
    </xf>
    <xf numFmtId="0" fontId="9" fillId="2" borderId="0" xfId="4" applyFont="1" applyFill="1"/>
    <xf numFmtId="2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0" fontId="13" fillId="2" borderId="0" xfId="4" applyFont="1" applyFill="1" applyAlignment="1">
      <alignment horizontal="center"/>
    </xf>
    <xf numFmtId="2" fontId="9" fillId="0" borderId="0" xfId="4" applyNumberFormat="1" applyFont="1"/>
    <xf numFmtId="0" fontId="1" fillId="0" borderId="0" xfId="4" applyFont="1"/>
    <xf numFmtId="0" fontId="24" fillId="0" borderId="0" xfId="4" applyFont="1"/>
    <xf numFmtId="0" fontId="25" fillId="0" borderId="0" xfId="4" applyFont="1" applyAlignment="1">
      <alignment horizontal="center"/>
    </xf>
    <xf numFmtId="0" fontId="9" fillId="0" borderId="0" xfId="4" applyFont="1"/>
    <xf numFmtId="0" fontId="9" fillId="0" borderId="0" xfId="4" applyFont="1" applyAlignment="1">
      <alignment horizontal="center"/>
    </xf>
    <xf numFmtId="0" fontId="13" fillId="0" borderId="24" xfId="4" applyFont="1" applyBorder="1"/>
    <xf numFmtId="16" fontId="13" fillId="0" borderId="24" xfId="4" applyNumberFormat="1" applyFont="1" applyBorder="1" applyAlignment="1">
      <alignment horizontal="center"/>
    </xf>
    <xf numFmtId="14" fontId="13" fillId="0" borderId="24" xfId="4" applyNumberFormat="1" applyFont="1" applyBorder="1" applyAlignment="1">
      <alignment horizontal="center"/>
    </xf>
    <xf numFmtId="0" fontId="13" fillId="0" borderId="24" xfId="4" applyFont="1" applyBorder="1" applyAlignment="1">
      <alignment horizontal="center"/>
    </xf>
    <xf numFmtId="16" fontId="13" fillId="20" borderId="24" xfId="4" applyNumberFormat="1" applyFont="1" applyFill="1" applyBorder="1" applyAlignment="1">
      <alignment horizontal="center"/>
    </xf>
    <xf numFmtId="0" fontId="13" fillId="2" borderId="24" xfId="4" applyFont="1" applyFill="1" applyBorder="1" applyAlignment="1">
      <alignment horizontal="center"/>
    </xf>
    <xf numFmtId="0" fontId="26" fillId="0" borderId="24" xfId="4" applyFont="1" applyBorder="1" applyAlignment="1">
      <alignment horizontal="center"/>
    </xf>
    <xf numFmtId="0" fontId="26" fillId="0" borderId="24" xfId="4" applyFont="1" applyBorder="1" applyAlignment="1">
      <alignment horizontal="right"/>
    </xf>
    <xf numFmtId="0" fontId="13" fillId="0" borderId="0" xfId="4" applyFont="1"/>
    <xf numFmtId="0" fontId="1" fillId="0" borderId="24" xfId="4" applyFont="1" applyBorder="1"/>
    <xf numFmtId="0" fontId="1" fillId="0" borderId="25" xfId="4" applyFont="1" applyBorder="1"/>
    <xf numFmtId="165" fontId="9" fillId="2" borderId="18" xfId="0" applyNumberFormat="1" applyFont="1" applyFill="1" applyBorder="1" applyAlignment="1">
      <alignment horizontal="center" vertical="center" wrapText="1"/>
    </xf>
    <xf numFmtId="2" fontId="9" fillId="2" borderId="24" xfId="4" applyNumberFormat="1" applyFont="1" applyFill="1" applyBorder="1" applyAlignment="1">
      <alignment horizontal="center"/>
    </xf>
    <xf numFmtId="2" fontId="9" fillId="12" borderId="24" xfId="4" applyNumberFormat="1" applyFont="1" applyFill="1" applyBorder="1" applyAlignment="1">
      <alignment horizontal="center"/>
    </xf>
    <xf numFmtId="2" fontId="1" fillId="0" borderId="24" xfId="4" applyNumberFormat="1" applyFont="1" applyBorder="1"/>
    <xf numFmtId="2" fontId="1" fillId="0" borderId="26" xfId="4" applyNumberFormat="1" applyFont="1" applyBorder="1"/>
    <xf numFmtId="2" fontId="26" fillId="0" borderId="24" xfId="4" applyNumberFormat="1" applyFont="1" applyBorder="1"/>
    <xf numFmtId="2" fontId="26" fillId="0" borderId="27" xfId="4" applyNumberFormat="1" applyFont="1" applyBorder="1"/>
    <xf numFmtId="0" fontId="1" fillId="0" borderId="11" xfId="4" applyFont="1" applyBorder="1"/>
    <xf numFmtId="0" fontId="1" fillId="0" borderId="19" xfId="4" applyFont="1" applyBorder="1"/>
    <xf numFmtId="0" fontId="9" fillId="0" borderId="28" xfId="0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1" fillId="0" borderId="29" xfId="4" applyFont="1" applyBorder="1"/>
    <xf numFmtId="0" fontId="9" fillId="0" borderId="30" xfId="0" applyFont="1" applyBorder="1"/>
    <xf numFmtId="0" fontId="9" fillId="0" borderId="0" xfId="0" applyFont="1"/>
    <xf numFmtId="0" fontId="9" fillId="0" borderId="24" xfId="0" applyFont="1" applyBorder="1"/>
    <xf numFmtId="164" fontId="13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13" fillId="0" borderId="2" xfId="0" applyFont="1" applyBorder="1" applyAlignment="1">
      <alignment horizontal="center" vertical="center"/>
    </xf>
  </cellXfs>
  <cellStyles count="5">
    <cellStyle name="Hyperkobling" xfId="1" builtinId="8"/>
    <cellStyle name="Hyperkobling 2" xfId="3" xr:uid="{7643E64E-9389-435F-9B41-53B8ADE362D0}"/>
    <cellStyle name="Normal" xfId="0" builtinId="0"/>
    <cellStyle name="Normal 2" xfId="2" xr:uid="{E7FFD81D-A84D-4446-B9B5-895265D6A7EE}"/>
    <cellStyle name="Normal 3" xfId="4" xr:uid="{2016B802-E84D-4D31-8CED-02C1926AF20E}"/>
  </cellStyles>
  <dxfs count="14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D70DF76B-1C7D-48B4-A6EF-F3B51D0A11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BE81649-1EEE-467C-8816-4651B849F6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391AD3E1-C5BE-4FAE-AFAF-8343B7BE1C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05C0D36F-6D71-471A-8155-7CF381FBC6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3386877-394F-4076-A056-754900892C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488C694-0FC2-4114-AA47-1786393138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C2D02DBC-6BE8-4248-A7B3-D05CF2FA4E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2F6FF2D5-9DB0-4F2E-93A8-84BBA5FBCE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484CFA0F-0B12-4DF1-BEF4-B5739B7127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B9C9F626-A83A-4B07-8C75-CFA599458A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66D1518E-6FD8-4568-908D-B6B277EB2F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E21854E1-6048-4A7D-8079-9D0CDEE53D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494FE25D-4568-490F-BAEA-F2EDDA2FCE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A2F0D6BA-4E9E-468A-875A-7B65FE09E8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BF4B8DB-F1B8-4DE9-AF55-1A7C47A86A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801CF773-1AB1-4BD7-BADE-93EF3F8CE3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BF2130A1-EF93-431D-B083-211123B8B0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1B45DA4A-0630-473B-AE32-977EE910F8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2A491DA9-CA3D-4A67-A674-0EE76838BE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527328D0-B686-4BE9-9E9C-0EDEABC3A7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B112433D-08EE-4D6F-AA99-ADAFA7620F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1DF6AD9F-C0FB-419C-8208-56636FD08A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C40B5CC4-6674-4A1A-AA26-D2727C36FB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5296CA94-17FD-4EF0-B6FC-3D91DC84B5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F20E2AF2-110A-48DC-9FD3-C13A14DA98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EE2AD764-8F16-42BD-BC4F-7F920685B1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73F60BD2-CE27-417E-BDC1-C645EDB775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E0180343-01C7-4FF1-88D2-510532EE18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D9AA6918-7A2F-46BD-9A4D-B1948E4CCD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786894CC-31DA-4869-9473-05447B3A5C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4B2F9AD2-D9B6-4A25-884A-984C536B9E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8F5BC281-E186-43A6-BD94-AF87191E9F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F8810775-A285-4818-AC96-1995792F2C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7B18DD20-3696-468C-AA07-00AE1146A4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03EE6535-834B-4894-9701-D9071840E5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626A6085-1187-4130-9D63-A36DA36E0B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2D989FCA-C945-4142-838A-B6ACB0D949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E1ABEE1A-9815-47F8-8229-F1A593754E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DD138016-FCC1-4065-8BEA-8B3DCC4F6F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E04A8BB1-0834-4F66-9E93-FCFFB9B2F7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16197AF6-4958-4C99-8433-F213511914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41F7DFB0-25A8-4E4E-A476-3644AA09D1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720A9E0E-F48B-4E80-AAE4-621374219E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0410A7B1-3933-4692-A41A-D7866277F8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C1092FD7-ED08-41BD-BE0C-A7E5D7E723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F0763A15-8A4B-4CCB-AE16-33C353F452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4B8AEC75-5A72-44BC-8876-0E4884AE1E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923B3314-EA94-4FAD-8E71-51987203C8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6210FE4D-DC7E-485C-BC34-F84A8B461C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E06CA789-1F82-43B3-B974-70828F8681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94444341-ABFA-45D5-B8D2-65DD6E4920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18667918-887F-4D9F-A36F-EEF2AB4FF9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0941F1E0-2BD7-45DD-8947-E71FE12EF1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82AA6F47-39B5-4CC5-B657-5662C5FF18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63791BE8-D61C-4239-BBB1-74833D83C4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DBA6A50B-67F4-41F0-BB52-602942C00A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23283BA0-3B23-4E21-8FDB-044F689A54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361BF6B4-8255-4301-9D36-256ACB0471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40527E42-83E8-459C-9094-62DED7BA14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FF80442C-5E36-4870-B767-749ABD4A2C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926904A5-E4DA-4F91-BFB0-5EB693F8F4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CF445E8D-33FC-4CCF-AEC2-2B6C55AF36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5AD02FA6-888D-4400-84B5-887FFA84CF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71953317-42B9-44E9-A4AC-AB6364B173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74B34C50-A317-4E18-B8E3-2045B018C5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053BF8CD-F38A-4277-8D23-62CDB9442D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F6501907-7F59-418C-B2ED-F5C005F808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69B245A9-8CE8-4E9B-A083-585E477E8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BD69083C-FD92-4A1B-AF7A-9FC4F72624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6760DA05-A208-46D7-BFB2-5D5FEA7765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6AA035E6-0578-459A-B846-4CCA1B1BED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742A273C-3BED-43F4-8BC1-5B012408A2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08C8F2B8-DCC1-4F10-AE6C-4E611334B0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7B069C46-5D94-4A31-A348-55EC0DA4E5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C265A544-82B6-4776-8339-590FA4D551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57191D6F-C471-488D-8786-34E827196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579F68D4-271A-4708-A73B-42FA52F757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9951F335-FA85-4DC5-849B-8409E94620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EF13FAD6-0A54-4EB4-AF09-0A49CD9E85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6B289346-D666-4F16-8435-21F049694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F24AC00F-F923-4865-B18E-CC7AE41043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86F533A7-A032-47DA-90E7-70409DB7D0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C07B6A2B-15CC-4709-B272-D74DAD9ED9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7B2EDD67-97EA-4D0D-AA77-3704618C66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16365" cy="1238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ebe3818c45a06bb/Ullern%20Seilforening/UllernCupen/MASTER%20UllernCup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_deltakerliste"/>
      <sheetName val="Veiledning"/>
      <sheetName val="2021 Master deltakerliste"/>
      <sheetName val="Sammendrag Master"/>
      <sheetName val="Statistikk"/>
      <sheetName val="0106"/>
      <sheetName val="0806"/>
      <sheetName val="1506"/>
      <sheetName val="2206"/>
      <sheetName val="2906"/>
      <sheetName val="1008"/>
      <sheetName val="1708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0.78644675925925922</v>
          </cell>
          <cell r="L6">
            <v>0.96327282306734352</v>
          </cell>
          <cell r="M6">
            <v>3.5108172683322468E-2</v>
          </cell>
          <cell r="N6">
            <v>5.2631578947368418E-2</v>
          </cell>
        </row>
        <row r="7">
          <cell r="B7" t="str">
            <v>Reidar Hauge</v>
          </cell>
          <cell r="C7" t="str">
            <v>USF</v>
          </cell>
          <cell r="D7" t="str">
            <v>NOR</v>
          </cell>
          <cell r="E7">
            <v>9934</v>
          </cell>
          <cell r="F7" t="str">
            <v>CB 365</v>
          </cell>
          <cell r="G7" t="str">
            <v>Chica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0.79241898148148149</v>
          </cell>
          <cell r="L7">
            <v>1.0299257235304691</v>
          </cell>
          <cell r="M7">
            <v>3.6536138224778712E-2</v>
          </cell>
          <cell r="N7">
            <v>0.10526315789473684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0.7933796296296296</v>
          </cell>
          <cell r="L8">
            <v>0.85355667695019832</v>
          </cell>
          <cell r="M8">
            <v>3.7026972513997003E-2</v>
          </cell>
          <cell r="N8">
            <v>0.15789473684210525</v>
          </cell>
        </row>
        <row r="9">
          <cell r="B9" t="str">
            <v>Arild Vikse</v>
          </cell>
          <cell r="C9" t="str">
            <v>USF</v>
          </cell>
          <cell r="D9" t="str">
            <v>NOR</v>
          </cell>
          <cell r="E9">
            <v>175</v>
          </cell>
          <cell r="F9" t="str">
            <v>11 MOD</v>
          </cell>
          <cell r="G9" t="str">
            <v>Olivia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0.79386574074074068</v>
          </cell>
          <cell r="L9">
            <v>1.0079280448138779</v>
          </cell>
          <cell r="M9">
            <v>3.7214009987919648E-2</v>
          </cell>
          <cell r="N9">
            <v>0.21052631578947367</v>
          </cell>
        </row>
        <row r="10">
          <cell r="B10" t="str">
            <v>Petter Frode Amland</v>
          </cell>
          <cell r="C10" t="str">
            <v>FS</v>
          </cell>
          <cell r="D10" t="str">
            <v>NOR</v>
          </cell>
          <cell r="E10">
            <v>11655</v>
          </cell>
          <cell r="F10" t="str">
            <v>Elan 37 dyp kjøl</v>
          </cell>
          <cell r="G10" t="str">
            <v>Tidig 3</v>
          </cell>
          <cell r="H10" t="str">
            <v>Ja</v>
          </cell>
          <cell r="I10" t="str">
            <v>Ja</v>
          </cell>
          <cell r="J10" t="str">
            <v>18:10</v>
          </cell>
          <cell r="K10">
            <v>0.7914930555555556</v>
          </cell>
          <cell r="L10">
            <v>1.0809</v>
          </cell>
          <cell r="M10">
            <v>3.7343593749999959E-2</v>
          </cell>
          <cell r="N10">
            <v>0.26315789473684209</v>
          </cell>
        </row>
        <row r="11">
          <cell r="B11" t="str">
            <v>Marius Andersen</v>
          </cell>
          <cell r="C11" t="str">
            <v>FS</v>
          </cell>
          <cell r="D11" t="str">
            <v>NOR</v>
          </cell>
          <cell r="E11">
            <v>26</v>
          </cell>
          <cell r="F11" t="str">
            <v>Farr 30</v>
          </cell>
          <cell r="G11" t="str">
            <v>Pakalolo II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0.79207175925925932</v>
          </cell>
          <cell r="L11">
            <v>1.0777000000000001</v>
          </cell>
          <cell r="M11">
            <v>3.7856707175925902E-2</v>
          </cell>
          <cell r="N11">
            <v>0.31578947368421051</v>
          </cell>
        </row>
        <row r="12">
          <cell r="B12" t="str">
            <v>Stein Thorstensen</v>
          </cell>
          <cell r="C12" t="str">
            <v>FS</v>
          </cell>
          <cell r="D12" t="str">
            <v>NOR</v>
          </cell>
          <cell r="E12">
            <v>63</v>
          </cell>
          <cell r="F12" t="str">
            <v>H-båt</v>
          </cell>
          <cell r="G12" t="str">
            <v>Hermine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0.7950694444444445</v>
          </cell>
          <cell r="L12">
            <v>0.85355667695019832</v>
          </cell>
          <cell r="M12">
            <v>3.8469325231991619E-2</v>
          </cell>
          <cell r="N12">
            <v>0.36842105263157893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0.7940625</v>
          </cell>
          <cell r="L13">
            <v>1.0458128096947932</v>
          </cell>
          <cell r="M13">
            <v>3.8818537970962901E-2</v>
          </cell>
          <cell r="N13">
            <v>0.42105263157894735</v>
          </cell>
        </row>
        <row r="14">
          <cell r="B14" t="str">
            <v>Guri Kjæserud</v>
          </cell>
          <cell r="C14" t="str">
            <v>Oslo SF</v>
          </cell>
          <cell r="D14" t="str">
            <v>N</v>
          </cell>
          <cell r="E14">
            <v>123</v>
          </cell>
          <cell r="F14" t="str">
            <v>H-båt</v>
          </cell>
          <cell r="G14" t="str">
            <v>Hipp Hurra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0.7955902777777778</v>
          </cell>
          <cell r="L14">
            <v>0.85355667695019832</v>
          </cell>
          <cell r="M14">
            <v>3.8913886001236492E-2</v>
          </cell>
          <cell r="N14">
            <v>0.47368421052631576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Ja</v>
          </cell>
          <cell r="I15" t="str">
            <v>Ja</v>
          </cell>
          <cell r="J15" t="str">
            <v>18:10</v>
          </cell>
          <cell r="K15">
            <v>0.79327546296296303</v>
          </cell>
          <cell r="L15">
            <v>1.0739000000000001</v>
          </cell>
          <cell r="M15">
            <v>3.9015880787037022E-2</v>
          </cell>
          <cell r="N15">
            <v>0.52631578947368418</v>
          </cell>
        </row>
        <row r="16">
          <cell r="B16" t="str">
            <v>Pål Saltvedt</v>
          </cell>
          <cell r="C16" t="str">
            <v>FS</v>
          </cell>
          <cell r="D16" t="str">
            <v>NOR</v>
          </cell>
          <cell r="E16">
            <v>11733</v>
          </cell>
          <cell r="F16" t="str">
            <v>Elan 40</v>
          </cell>
          <cell r="G16" t="str">
            <v>Jonna</v>
          </cell>
          <cell r="H16" t="str">
            <v>Ja</v>
          </cell>
          <cell r="I16" t="str">
            <v>Ja</v>
          </cell>
          <cell r="J16" t="str">
            <v>18:10</v>
          </cell>
          <cell r="K16">
            <v>0.79274305555555558</v>
          </cell>
          <cell r="L16">
            <v>1.0959000000000001</v>
          </cell>
          <cell r="M16">
            <v>3.92316979166666E-2</v>
          </cell>
          <cell r="N16">
            <v>0.57894736842105265</v>
          </cell>
        </row>
        <row r="17">
          <cell r="B17" t="str">
            <v>Per Chr. Andresen</v>
          </cell>
          <cell r="C17" t="str">
            <v>FS</v>
          </cell>
          <cell r="D17" t="str">
            <v>NOR</v>
          </cell>
          <cell r="E17">
            <v>11722</v>
          </cell>
          <cell r="F17" t="str">
            <v>Dehler 34</v>
          </cell>
          <cell r="G17" t="str">
            <v>Bellini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0.79033564814814816</v>
          </cell>
          <cell r="L17">
            <v>0.98238635402652319</v>
          </cell>
          <cell r="M17">
            <v>3.9625190321555953E-2</v>
          </cell>
          <cell r="N17">
            <v>0.63157894736842102</v>
          </cell>
        </row>
        <row r="18">
          <cell r="B18" t="str">
            <v>Joachim Lyng-Olsen</v>
          </cell>
          <cell r="C18" t="str">
            <v>USF</v>
          </cell>
          <cell r="D18" t="str">
            <v>NOR</v>
          </cell>
          <cell r="E18">
            <v>7055</v>
          </cell>
          <cell r="F18" t="str">
            <v>Contrast 33</v>
          </cell>
          <cell r="G18" t="str">
            <v>Vildensky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0.7946643518518518</v>
          </cell>
          <cell r="L18">
            <v>0.91357591450883679</v>
          </cell>
          <cell r="M18">
            <v>4.0804276088999968E-2</v>
          </cell>
          <cell r="N18">
            <v>0.68421052631578949</v>
          </cell>
        </row>
        <row r="19">
          <cell r="B19" t="str">
            <v>Monica Hjelle</v>
          </cell>
          <cell r="C19" t="str">
            <v>USF</v>
          </cell>
          <cell r="D19" t="str">
            <v>NOR</v>
          </cell>
          <cell r="E19">
            <v>3567</v>
          </cell>
          <cell r="F19" t="str">
            <v>X-102</v>
          </cell>
          <cell r="G19" t="str">
            <v>BLÅTANN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0.79160879629629621</v>
          </cell>
          <cell r="L19">
            <v>0.98779847136222898</v>
          </cell>
          <cell r="M19">
            <v>4.1101105376703771E-2</v>
          </cell>
          <cell r="N19">
            <v>0.73684210526315785</v>
          </cell>
        </row>
        <row r="20">
          <cell r="B20" t="str">
            <v>Kvalnes/Hovland</v>
          </cell>
          <cell r="C20" t="str">
            <v>USF</v>
          </cell>
          <cell r="D20" t="str">
            <v>NOR</v>
          </cell>
          <cell r="E20">
            <v>14118</v>
          </cell>
          <cell r="F20" t="str">
            <v>Archambault 40</v>
          </cell>
          <cell r="G20" t="str">
            <v>Shaka</v>
          </cell>
          <cell r="H20" t="str">
            <v>Ja</v>
          </cell>
          <cell r="I20" t="str">
            <v>Nei</v>
          </cell>
          <cell r="J20" t="str">
            <v>18:10</v>
          </cell>
          <cell r="K20">
            <v>0.79424768518518529</v>
          </cell>
          <cell r="L20">
            <v>1.1070880331753552</v>
          </cell>
          <cell r="M20">
            <v>4.1297971422733469E-2</v>
          </cell>
          <cell r="N20">
            <v>0.78947368421052633</v>
          </cell>
        </row>
        <row r="21">
          <cell r="B21" t="str">
            <v>Andreas Haug</v>
          </cell>
          <cell r="C21" t="str">
            <v>FS</v>
          </cell>
          <cell r="D21" t="str">
            <v>NOR</v>
          </cell>
          <cell r="E21">
            <v>13911</v>
          </cell>
          <cell r="F21" t="str">
            <v>Archambault A35</v>
          </cell>
          <cell r="G21" t="str">
            <v>Flaks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0.79686342592592585</v>
          </cell>
          <cell r="L21">
            <v>1.0353168697033899</v>
          </cell>
          <cell r="M21">
            <v>4.1328794949154826E-2</v>
          </cell>
          <cell r="N21">
            <v>0.84210526315789469</v>
          </cell>
        </row>
        <row r="22">
          <cell r="B22" t="str">
            <v>Sturla Falck</v>
          </cell>
          <cell r="C22" t="str">
            <v>FS</v>
          </cell>
          <cell r="D22" t="str">
            <v>NOR</v>
          </cell>
          <cell r="E22">
            <v>22</v>
          </cell>
          <cell r="F22" t="str">
            <v>Express</v>
          </cell>
          <cell r="G22" t="str">
            <v>ELO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0.79578703703703713</v>
          </cell>
          <cell r="L22">
            <v>0.91420000000000001</v>
          </cell>
          <cell r="M22">
            <v>4.1858509259259338E-2</v>
          </cell>
          <cell r="N22">
            <v>0.89473684210526316</v>
          </cell>
        </row>
        <row r="23">
          <cell r="B23" t="str">
            <v>Lars Marius Valstad</v>
          </cell>
          <cell r="C23" t="str">
            <v>Oslo SF</v>
          </cell>
          <cell r="D23" t="str">
            <v>NOR</v>
          </cell>
          <cell r="E23">
            <v>14884</v>
          </cell>
          <cell r="F23" t="str">
            <v>Salona 38</v>
          </cell>
          <cell r="G23" t="str">
            <v>Havkatt S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0.8046875</v>
          </cell>
          <cell r="L23">
            <v>1.051145097335606</v>
          </cell>
          <cell r="M23">
            <v>5.0184878779043603E-2</v>
          </cell>
          <cell r="N23">
            <v>0.94736842105263153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0.80412037037037043</v>
          </cell>
          <cell r="L24">
            <v>0.94979999999999998</v>
          </cell>
          <cell r="M24">
            <v>5.1403527777777833E-2</v>
          </cell>
          <cell r="N24">
            <v>1</v>
          </cell>
        </row>
      </sheetData>
      <sheetData sheetId="6">
        <row r="6">
          <cell r="B6" t="str">
            <v>Marius Andersen</v>
          </cell>
          <cell r="C6" t="str">
            <v>FS</v>
          </cell>
          <cell r="D6" t="str">
            <v>NOR</v>
          </cell>
          <cell r="E6">
            <v>26</v>
          </cell>
          <cell r="F6" t="str">
            <v>Farr 30</v>
          </cell>
          <cell r="G6" t="str">
            <v>Pakalolo II</v>
          </cell>
          <cell r="H6" t="str">
            <v>Ja</v>
          </cell>
          <cell r="I6" t="str">
            <v>Ja</v>
          </cell>
          <cell r="J6" t="str">
            <v>18:10</v>
          </cell>
          <cell r="K6">
            <v>0.80827546296296304</v>
          </cell>
          <cell r="L6">
            <v>1.0777000000000001</v>
          </cell>
          <cell r="M6">
            <v>5.5319438657407405E-2</v>
          </cell>
          <cell r="N6">
            <v>4.3478260869565216E-2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0.81394675925925919</v>
          </cell>
          <cell r="L7">
            <v>0.96327282306734352</v>
          </cell>
          <cell r="M7">
            <v>6.1598175317674385E-2</v>
          </cell>
          <cell r="N7">
            <v>8.6956521739130432E-2</v>
          </cell>
        </row>
        <row r="8">
          <cell r="B8" t="str">
            <v>Geir Atle Lerkerød</v>
          </cell>
          <cell r="C8" t="str">
            <v>FS</v>
          </cell>
          <cell r="D8" t="str">
            <v>NOR</v>
          </cell>
          <cell r="E8">
            <v>517</v>
          </cell>
          <cell r="F8" t="str">
            <v>J/80</v>
          </cell>
          <cell r="G8" t="str">
            <v>JAM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0.81400462962962961</v>
          </cell>
          <cell r="L8">
            <v>0.98729999999999996</v>
          </cell>
          <cell r="M8">
            <v>6.3191770833333313E-2</v>
          </cell>
          <cell r="N8">
            <v>0.13043478260869565</v>
          </cell>
        </row>
        <row r="9">
          <cell r="B9" t="str">
            <v>Kvalnes/Hovland</v>
          </cell>
          <cell r="C9" t="str">
            <v>USF</v>
          </cell>
          <cell r="D9" t="str">
            <v>NOR</v>
          </cell>
          <cell r="E9">
            <v>14118</v>
          </cell>
          <cell r="F9" t="str">
            <v>Archambault 40</v>
          </cell>
          <cell r="G9" t="str">
            <v>Shaka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0.81444444444444442</v>
          </cell>
          <cell r="L9">
            <v>1.1070880331753552</v>
          </cell>
          <cell r="M9">
            <v>6.3657561907582802E-2</v>
          </cell>
          <cell r="N9">
            <v>0.17391304347826086</v>
          </cell>
        </row>
        <row r="10">
          <cell r="B10" t="str">
            <v>Nils Parnemann</v>
          </cell>
          <cell r="C10" t="str">
            <v>USF</v>
          </cell>
          <cell r="D10" t="str">
            <v>NOR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0.82988425925925924</v>
          </cell>
          <cell r="L10">
            <v>0.85355667695019832</v>
          </cell>
          <cell r="M10">
            <v>6.8185742873961425E-2</v>
          </cell>
          <cell r="N10">
            <v>0.21739130434782608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0.83422453703703703</v>
          </cell>
          <cell r="L11">
            <v>0.85355667695019832</v>
          </cell>
          <cell r="M11">
            <v>7.1890415951002234E-2</v>
          </cell>
          <cell r="N11">
            <v>0.2608695652173913</v>
          </cell>
        </row>
        <row r="12">
          <cell r="B12" t="str">
            <v>Petter Frode Amland</v>
          </cell>
          <cell r="C12" t="str">
            <v>FS</v>
          </cell>
          <cell r="D12" t="str">
            <v>NOR</v>
          </cell>
          <cell r="E12">
            <v>11655</v>
          </cell>
          <cell r="F12" t="str">
            <v>Elan 37 dyp kjøl</v>
          </cell>
          <cell r="G12" t="str">
            <v>Tidig 3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0.82584490740740746</v>
          </cell>
          <cell r="L12">
            <v>1.0443426038730792</v>
          </cell>
          <cell r="M12">
            <v>7.1955688898801357E-2</v>
          </cell>
          <cell r="N12">
            <v>0.30434782608695654</v>
          </cell>
        </row>
        <row r="13">
          <cell r="B13" t="str">
            <v>Sturla Falck</v>
          </cell>
          <cell r="C13" t="str">
            <v>FS</v>
          </cell>
          <cell r="D13" t="str">
            <v>NOR</v>
          </cell>
          <cell r="E13">
            <v>22</v>
          </cell>
          <cell r="F13" t="str">
            <v>Express</v>
          </cell>
          <cell r="G13" t="str">
            <v>ELO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0.83185185185185195</v>
          </cell>
          <cell r="L13">
            <v>0.87963147491674731</v>
          </cell>
          <cell r="M13">
            <v>7.1999465169111626E-2</v>
          </cell>
          <cell r="N13">
            <v>0.34782608695652173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0.83070601851851855</v>
          </cell>
          <cell r="L14">
            <v>1.0079280448138779</v>
          </cell>
          <cell r="M14">
            <v>7.4346359138875454E-2</v>
          </cell>
          <cell r="N14">
            <v>0.39130434782608697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0.82813657407407415</v>
          </cell>
          <cell r="L15">
            <v>1.0458128096947932</v>
          </cell>
          <cell r="M15">
            <v>7.4453641116118893E-2</v>
          </cell>
          <cell r="N15">
            <v>0.43478260869565216</v>
          </cell>
        </row>
        <row r="16">
          <cell r="B16" t="str">
            <v>Reidar Hauge</v>
          </cell>
          <cell r="C16" t="str">
            <v>USF</v>
          </cell>
          <cell r="D16" t="str">
            <v>NOR</v>
          </cell>
          <cell r="E16">
            <v>9934</v>
          </cell>
          <cell r="F16" t="str">
            <v>CB 365</v>
          </cell>
          <cell r="G16" t="str">
            <v>Chica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0.82943287037037028</v>
          </cell>
          <cell r="L16">
            <v>1.0299257235304691</v>
          </cell>
          <cell r="M16">
            <v>7.4657694519343884E-2</v>
          </cell>
          <cell r="N16">
            <v>0.47826086956521741</v>
          </cell>
        </row>
        <row r="17">
          <cell r="B17" t="str">
            <v>Joachim Lyng-Olsen</v>
          </cell>
          <cell r="C17" t="str">
            <v>USF</v>
          </cell>
          <cell r="D17" t="str">
            <v>NOR</v>
          </cell>
          <cell r="E17">
            <v>7055</v>
          </cell>
          <cell r="F17" t="str">
            <v>Contrast 33</v>
          </cell>
          <cell r="G17" t="str">
            <v>Vildensky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0.83211805555555562</v>
          </cell>
          <cell r="L17">
            <v>0.91357591450883679</v>
          </cell>
          <cell r="M17">
            <v>7.5021077701854191E-2</v>
          </cell>
          <cell r="N17">
            <v>0.52173913043478259</v>
          </cell>
        </row>
        <row r="18">
          <cell r="B18" t="str">
            <v>Jon Vendelboe</v>
          </cell>
          <cell r="C18" t="str">
            <v>USF</v>
          </cell>
          <cell r="D18" t="str">
            <v>NOR</v>
          </cell>
          <cell r="E18">
            <v>11620</v>
          </cell>
          <cell r="F18" t="str">
            <v>X-37</v>
          </cell>
          <cell r="G18" t="str">
            <v>MetaXa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0.83009259259259249</v>
          </cell>
          <cell r="L18">
            <v>1.030089448111478</v>
          </cell>
          <cell r="M18">
            <v>7.5349135556302363E-2</v>
          </cell>
          <cell r="N18">
            <v>0.56521739130434778</v>
          </cell>
        </row>
        <row r="19">
          <cell r="B19" t="str">
            <v>Egil Naustvik</v>
          </cell>
          <cell r="C19" t="str">
            <v>FS</v>
          </cell>
          <cell r="D19" t="str">
            <v>NOR</v>
          </cell>
          <cell r="E19">
            <v>9727</v>
          </cell>
          <cell r="F19" t="str">
            <v>Linjett 33</v>
          </cell>
          <cell r="G19" t="str">
            <v>Fragancia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0.83331018518518529</v>
          </cell>
          <cell r="L19">
            <v>0.92730283860502838</v>
          </cell>
          <cell r="M19">
            <v>7.72537712069329E-2</v>
          </cell>
          <cell r="N19">
            <v>0.60869565217391308</v>
          </cell>
        </row>
        <row r="20">
          <cell r="B20" t="str">
            <v>Christian Stensholt</v>
          </cell>
          <cell r="C20" t="str">
            <v>FS</v>
          </cell>
          <cell r="D20" t="str">
            <v>NOR</v>
          </cell>
          <cell r="E20">
            <v>13724</v>
          </cell>
          <cell r="F20" t="str">
            <v>Pogo 8,50</v>
          </cell>
          <cell r="G20" t="str">
            <v>Vindtora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0.82861111111111108</v>
          </cell>
          <cell r="L20">
            <v>0.99760000000000004</v>
          </cell>
          <cell r="M20">
            <v>7.842244444444442E-2</v>
          </cell>
          <cell r="N20">
            <v>0.65217391304347827</v>
          </cell>
        </row>
        <row r="21">
          <cell r="B21" t="str">
            <v>Per Chr. Andresen</v>
          </cell>
          <cell r="C21" t="str">
            <v>FS</v>
          </cell>
          <cell r="D21" t="str">
            <v>NOR</v>
          </cell>
          <cell r="E21">
            <v>11722</v>
          </cell>
          <cell r="F21" t="str">
            <v>Dehler 34</v>
          </cell>
          <cell r="G21" t="str">
            <v>Bellini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0.83000000000000007</v>
          </cell>
          <cell r="L21">
            <v>0.98238635402652319</v>
          </cell>
          <cell r="M21">
            <v>7.8590908322121927E-2</v>
          </cell>
          <cell r="N21">
            <v>0.69565217391304346</v>
          </cell>
        </row>
        <row r="22">
          <cell r="B22" t="str">
            <v>Cecilia Stokkeland</v>
          </cell>
          <cell r="C22" t="str">
            <v>USF</v>
          </cell>
          <cell r="D22" t="str">
            <v>NOR</v>
          </cell>
          <cell r="E22">
            <v>11541</v>
          </cell>
          <cell r="F22" t="str">
            <v>J/109</v>
          </cell>
          <cell r="G22" t="str">
            <v>JJ Flash</v>
          </cell>
          <cell r="H22" t="str">
            <v>Ja</v>
          </cell>
          <cell r="I22" t="str">
            <v>Ja</v>
          </cell>
          <cell r="J22" t="str">
            <v>18:10</v>
          </cell>
          <cell r="K22">
            <v>0.8294097222222222</v>
          </cell>
          <cell r="L22">
            <v>1.0902000000000001</v>
          </cell>
          <cell r="M22">
            <v>7.9001645833333217E-2</v>
          </cell>
          <cell r="N22">
            <v>0.73913043478260865</v>
          </cell>
        </row>
        <row r="23">
          <cell r="B23" t="str">
            <v>Mats Uchermann Larsson</v>
          </cell>
          <cell r="C23" t="str">
            <v>USF</v>
          </cell>
          <cell r="D23" t="str">
            <v>NOR</v>
          </cell>
          <cell r="E23">
            <v>5164</v>
          </cell>
          <cell r="F23" t="str">
            <v>Albin Nova</v>
          </cell>
          <cell r="G23" t="str">
            <v>Frida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0.8345717592592593</v>
          </cell>
          <cell r="L23">
            <v>0.93804438877755514</v>
          </cell>
          <cell r="M23">
            <v>7.9332064222194437E-2</v>
          </cell>
          <cell r="N23">
            <v>0.78260869565217395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0.83538194444444447</v>
          </cell>
          <cell r="L24">
            <v>0.94979999999999998</v>
          </cell>
          <cell r="M24">
            <v>8.1095770833333358E-2</v>
          </cell>
          <cell r="N24">
            <v>0.82608695652173914</v>
          </cell>
        </row>
        <row r="25">
          <cell r="B25" t="str">
            <v>John Moen</v>
          </cell>
          <cell r="C25" t="str">
            <v>USF</v>
          </cell>
          <cell r="D25" t="str">
            <v>NOR</v>
          </cell>
          <cell r="E25">
            <v>15735</v>
          </cell>
          <cell r="F25" t="str">
            <v>Dehler 34</v>
          </cell>
          <cell r="G25" t="str">
            <v>Merlin II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0.83237268518518526</v>
          </cell>
          <cell r="L25">
            <v>0.99528435289619566</v>
          </cell>
          <cell r="M25">
            <v>8.1984244670859158E-2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0.83307870370370374</v>
          </cell>
          <cell r="L26">
            <v>0.98779847136222898</v>
          </cell>
          <cell r="M26">
            <v>8.2065016521274098E-2</v>
          </cell>
          <cell r="N26">
            <v>0.91304347826086951</v>
          </cell>
        </row>
        <row r="27">
          <cell r="B27" t="str">
            <v>Lars Marius Valstad</v>
          </cell>
          <cell r="C27" t="str">
            <v>Oslo SF</v>
          </cell>
          <cell r="D27" t="str">
            <v>NOR</v>
          </cell>
          <cell r="E27">
            <v>14884</v>
          </cell>
          <cell r="F27" t="str">
            <v>Salona 38</v>
          </cell>
          <cell r="G27" t="str">
            <v>Havkatt S</v>
          </cell>
          <cell r="H27" t="str">
            <v>Ja</v>
          </cell>
          <cell r="I27" t="str">
            <v>Nei</v>
          </cell>
          <cell r="J27" t="str">
            <v>18:10</v>
          </cell>
          <cell r="K27" t="str">
            <v>DNF</v>
          </cell>
          <cell r="L27">
            <v>1.051145097335606</v>
          </cell>
          <cell r="M27" t="e">
            <v>#VALUE!</v>
          </cell>
          <cell r="N27">
            <v>1</v>
          </cell>
        </row>
        <row r="28">
          <cell r="B28" t="str">
            <v>Guri Kjæserud</v>
          </cell>
          <cell r="C28" t="str">
            <v>Oslo SF</v>
          </cell>
          <cell r="D28" t="str">
            <v>N</v>
          </cell>
          <cell r="E28">
            <v>123</v>
          </cell>
          <cell r="F28" t="str">
            <v>H-båt</v>
          </cell>
          <cell r="G28" t="str">
            <v>Hipp Hurra</v>
          </cell>
          <cell r="H28" t="str">
            <v>Ja</v>
          </cell>
          <cell r="I28" t="str">
            <v>Ja</v>
          </cell>
          <cell r="J28" t="str">
            <v>18:00</v>
          </cell>
          <cell r="K28" t="str">
            <v>DSQ</v>
          </cell>
          <cell r="L28">
            <v>0.88819999999999999</v>
          </cell>
          <cell r="M28" t="e">
            <v>#VALUE!</v>
          </cell>
          <cell r="N28">
            <v>1.5</v>
          </cell>
        </row>
      </sheetData>
      <sheetData sheetId="7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0.80789351851851843</v>
          </cell>
          <cell r="L6">
            <v>0.85355667695019832</v>
          </cell>
          <cell r="M6">
            <v>4.9415399283621354E-2</v>
          </cell>
          <cell r="N6">
            <v>4.7619047619047616E-2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0.80171296296296291</v>
          </cell>
          <cell r="L7">
            <v>0.96327282306734352</v>
          </cell>
          <cell r="M7">
            <v>4.9813691822510255E-2</v>
          </cell>
          <cell r="N7">
            <v>9.5238095238095233E-2</v>
          </cell>
        </row>
        <row r="8">
          <cell r="B8" t="str">
            <v>Stein Thorstensen</v>
          </cell>
          <cell r="C8" t="str">
            <v>FS</v>
          </cell>
          <cell r="D8" t="str">
            <v>NOR</v>
          </cell>
          <cell r="E8">
            <v>63</v>
          </cell>
          <cell r="F8" t="str">
            <v>H-båt</v>
          </cell>
          <cell r="G8" t="str">
            <v>Hermine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0.80895833333333333</v>
          </cell>
          <cell r="L8">
            <v>0.85355667695019832</v>
          </cell>
          <cell r="M8">
            <v>5.0324279078522112E-2</v>
          </cell>
          <cell r="N8">
            <v>0.14285714285714285</v>
          </cell>
        </row>
        <row r="9">
          <cell r="B9" t="str">
            <v>Sturla Falck</v>
          </cell>
          <cell r="C9" t="str">
            <v>FS</v>
          </cell>
          <cell r="D9" t="str">
            <v>NOR</v>
          </cell>
          <cell r="E9">
            <v>22</v>
          </cell>
          <cell r="F9" t="str">
            <v>Express</v>
          </cell>
          <cell r="G9" t="str">
            <v>ELO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0.80763888888888891</v>
          </cell>
          <cell r="L9">
            <v>0.87963147491674731</v>
          </cell>
          <cell r="M9">
            <v>5.0700980845895867E-2</v>
          </cell>
          <cell r="N9">
            <v>0.19047619047619047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0.80643518518518509</v>
          </cell>
          <cell r="L10">
            <v>0.91205752671755724</v>
          </cell>
          <cell r="M10">
            <v>5.1472135419847242E-2</v>
          </cell>
          <cell r="N10">
            <v>0.23809523809523808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0.80844907407407407</v>
          </cell>
          <cell r="L11">
            <v>1.0079280448138779</v>
          </cell>
          <cell r="M11">
            <v>5.1912960641455425E-2</v>
          </cell>
          <cell r="N11">
            <v>0.2857142857142857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0.80572916666666661</v>
          </cell>
          <cell r="L12">
            <v>1.0777000000000001</v>
          </cell>
          <cell r="M12">
            <v>5.2575295138888735E-2</v>
          </cell>
          <cell r="N12">
            <v>0.33333333333333331</v>
          </cell>
        </row>
        <row r="13">
          <cell r="B13" t="str">
            <v>Petter Frode Amland</v>
          </cell>
          <cell r="C13" t="str">
            <v>FS</v>
          </cell>
          <cell r="D13" t="str">
            <v>NOR</v>
          </cell>
          <cell r="E13">
            <v>11655</v>
          </cell>
          <cell r="F13" t="str">
            <v>Elan 37 dyp kjøl</v>
          </cell>
          <cell r="G13" t="str">
            <v>Tidig 3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0.80734953703703705</v>
          </cell>
          <cell r="L13">
            <v>1.0443426038730792</v>
          </cell>
          <cell r="M13">
            <v>5.2640185646611722E-2</v>
          </cell>
          <cell r="N13">
            <v>0.38095238095238093</v>
          </cell>
        </row>
        <row r="14">
          <cell r="B14" t="str">
            <v>Jon Vendelboe</v>
          </cell>
          <cell r="C14" t="str">
            <v>USF</v>
          </cell>
          <cell r="D14" t="str">
            <v>NOR</v>
          </cell>
          <cell r="E14">
            <v>11620</v>
          </cell>
          <cell r="F14" t="str">
            <v>X-37</v>
          </cell>
          <cell r="G14" t="str">
            <v>MetaXa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0.80864583333333329</v>
          </cell>
          <cell r="L14">
            <v>1.030089448111478</v>
          </cell>
          <cell r="M14">
            <v>5.3257055147152316E-2</v>
          </cell>
          <cell r="N14">
            <v>0.42857142857142855</v>
          </cell>
        </row>
        <row r="15">
          <cell r="B15" t="str">
            <v>Kvalnes/Hovland</v>
          </cell>
          <cell r="C15" t="str">
            <v>USF</v>
          </cell>
          <cell r="D15" t="str">
            <v>NOR</v>
          </cell>
          <cell r="E15">
            <v>14118</v>
          </cell>
          <cell r="F15" t="str">
            <v>Archambault 40</v>
          </cell>
          <cell r="G15" t="str">
            <v>Shaka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0.80584490740740744</v>
          </cell>
          <cell r="L15">
            <v>1.1070880331753552</v>
          </cell>
          <cell r="M15">
            <v>5.4137117363030909E-2</v>
          </cell>
          <cell r="N15">
            <v>0.47619047619047616</v>
          </cell>
        </row>
        <row r="16">
          <cell r="B16" t="str">
            <v>Joachim Lyng-Olsen</v>
          </cell>
          <cell r="C16" t="str">
            <v>USF</v>
          </cell>
          <cell r="D16" t="str">
            <v>NOR</v>
          </cell>
          <cell r="E16">
            <v>7055</v>
          </cell>
          <cell r="F16" t="str">
            <v>Contrast 33</v>
          </cell>
          <cell r="G16" t="str">
            <v>Vildensky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0.80940972222222218</v>
          </cell>
          <cell r="L16">
            <v>0.91357591450883679</v>
          </cell>
          <cell r="M16">
            <v>5.4275291309882595E-2</v>
          </cell>
          <cell r="N16">
            <v>0.52380952380952384</v>
          </cell>
        </row>
        <row r="17">
          <cell r="B17" t="str">
            <v>Cecilia Stokkeland</v>
          </cell>
          <cell r="C17" t="str">
            <v>USF</v>
          </cell>
          <cell r="D17" t="str">
            <v>NOR</v>
          </cell>
          <cell r="E17">
            <v>11541</v>
          </cell>
          <cell r="F17" t="str">
            <v>J/109</v>
          </cell>
          <cell r="G17" t="str">
            <v>JJ Flash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0.80931712962962965</v>
          </cell>
          <cell r="L17">
            <v>1.0395954569940746</v>
          </cell>
          <cell r="M17">
            <v>5.4446405589099328E-2</v>
          </cell>
          <cell r="N17">
            <v>0.5714285714285714</v>
          </cell>
        </row>
        <row r="18">
          <cell r="B18" t="str">
            <v>Mats Uchermann Larsson</v>
          </cell>
          <cell r="C18" t="str">
            <v>USF</v>
          </cell>
          <cell r="D18" t="str">
            <v>NOR</v>
          </cell>
          <cell r="E18">
            <v>5164</v>
          </cell>
          <cell r="F18" t="str">
            <v>Albin Nova</v>
          </cell>
          <cell r="G18" t="str">
            <v>Frida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0.80805555555555564</v>
          </cell>
          <cell r="L18">
            <v>0.93804438877755514</v>
          </cell>
          <cell r="M18">
            <v>5.4458688126252583E-2</v>
          </cell>
          <cell r="N18">
            <v>0.61904761904761907</v>
          </cell>
        </row>
        <row r="19">
          <cell r="B19" t="str">
            <v>Guri Kjæserud</v>
          </cell>
          <cell r="C19" t="str">
            <v>Oslo SF</v>
          </cell>
          <cell r="D19" t="str">
            <v>N</v>
          </cell>
          <cell r="E19">
            <v>123</v>
          </cell>
          <cell r="F19" t="str">
            <v>H-båt</v>
          </cell>
          <cell r="G19" t="str">
            <v>Hipp Hurra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0.81406250000000002</v>
          </cell>
          <cell r="L19">
            <v>0.85355667695019832</v>
          </cell>
          <cell r="M19">
            <v>5.4680974617122097E-2</v>
          </cell>
          <cell r="N19">
            <v>0.66666666666666663</v>
          </cell>
        </row>
        <row r="20">
          <cell r="B20" t="str">
            <v>Egil Naustvik</v>
          </cell>
          <cell r="C20" t="str">
            <v>FS</v>
          </cell>
          <cell r="D20" t="str">
            <v>NOR</v>
          </cell>
          <cell r="E20">
            <v>9727</v>
          </cell>
          <cell r="F20" t="str">
            <v>Linjett 33</v>
          </cell>
          <cell r="G20" t="str">
            <v>Fragancia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0.80630787037037033</v>
          </cell>
          <cell r="L20">
            <v>0.97640000000000005</v>
          </cell>
          <cell r="M20">
            <v>5.497900462962959E-2</v>
          </cell>
          <cell r="N20">
            <v>0.7142857142857143</v>
          </cell>
        </row>
        <row r="21">
          <cell r="B21" t="str">
            <v>Pål Saltvedt</v>
          </cell>
          <cell r="C21" t="str">
            <v>FS</v>
          </cell>
          <cell r="D21" t="str">
            <v>NOR</v>
          </cell>
          <cell r="E21">
            <v>11733</v>
          </cell>
          <cell r="F21" t="str">
            <v>Elan 40</v>
          </cell>
          <cell r="G21" t="str">
            <v>Jonna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0.80885416666666676</v>
          </cell>
          <cell r="L21">
            <v>1.0655326285611897</v>
          </cell>
          <cell r="M21">
            <v>5.5311502767325653E-2</v>
          </cell>
          <cell r="N21">
            <v>0.76190476190476186</v>
          </cell>
        </row>
        <row r="22">
          <cell r="B22" t="str">
            <v>Aril Spetalen</v>
          </cell>
          <cell r="C22" t="str">
            <v>USF</v>
          </cell>
          <cell r="D22" t="str">
            <v>NOR</v>
          </cell>
          <cell r="E22">
            <v>896</v>
          </cell>
          <cell r="F22" t="str">
            <v>Express</v>
          </cell>
          <cell r="G22" t="str">
            <v>Mariatta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0.81099537037037039</v>
          </cell>
          <cell r="L22">
            <v>0.91420000000000001</v>
          </cell>
          <cell r="M22">
            <v>5.5761967592592616E-2</v>
          </cell>
          <cell r="N22">
            <v>0.80952380952380953</v>
          </cell>
        </row>
        <row r="23">
          <cell r="B23" t="str">
            <v>Monica Hjelle</v>
          </cell>
          <cell r="C23" t="str">
            <v>USF</v>
          </cell>
          <cell r="D23" t="str">
            <v>NOR</v>
          </cell>
          <cell r="E23">
            <v>3567</v>
          </cell>
          <cell r="F23" t="str">
            <v>X-102</v>
          </cell>
          <cell r="G23" t="str">
            <v>BLÅTANN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0.80707175925925922</v>
          </cell>
          <cell r="L23">
            <v>0.98779847136222898</v>
          </cell>
          <cell r="M23">
            <v>5.6375396554249398E-2</v>
          </cell>
          <cell r="N23">
            <v>0.8571428571428571</v>
          </cell>
        </row>
        <row r="24">
          <cell r="B24" t="str">
            <v>Andreas Haug</v>
          </cell>
          <cell r="C24" t="str">
            <v>FS</v>
          </cell>
          <cell r="D24" t="str">
            <v>NOR</v>
          </cell>
          <cell r="E24">
            <v>13911</v>
          </cell>
          <cell r="F24" t="str">
            <v>Archambault A35</v>
          </cell>
          <cell r="G24" t="str">
            <v>Flaks</v>
          </cell>
          <cell r="H24" t="str">
            <v>Ja</v>
          </cell>
          <cell r="I24" t="str">
            <v>Nei</v>
          </cell>
          <cell r="J24" t="str">
            <v>18:10</v>
          </cell>
          <cell r="K24">
            <v>0.81303240740740745</v>
          </cell>
          <cell r="L24">
            <v>1.0353168697033899</v>
          </cell>
          <cell r="M24">
            <v>5.8068814242854441E-2</v>
          </cell>
          <cell r="N24">
            <v>0.90476190476190477</v>
          </cell>
        </row>
        <row r="25">
          <cell r="B25" t="str">
            <v>Espen Sunde</v>
          </cell>
          <cell r="C25" t="str">
            <v>USF</v>
          </cell>
          <cell r="D25" t="str">
            <v>NOR</v>
          </cell>
          <cell r="E25">
            <v>14069</v>
          </cell>
          <cell r="F25" t="str">
            <v>Sun Odyssey 30i</v>
          </cell>
          <cell r="G25" t="str">
            <v>Vesla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0.81797453703703704</v>
          </cell>
          <cell r="L25">
            <v>0.86850185538592017</v>
          </cell>
          <cell r="M25">
            <v>5.9036011535665622E-2</v>
          </cell>
          <cell r="N25">
            <v>0.95238095238095233</v>
          </cell>
        </row>
        <row r="26">
          <cell r="B26" t="str">
            <v>Stig Ulfsby</v>
          </cell>
          <cell r="C26" t="str">
            <v>USF</v>
          </cell>
          <cell r="D26" t="str">
            <v>NOR</v>
          </cell>
          <cell r="E26">
            <v>15953</v>
          </cell>
          <cell r="F26" t="str">
            <v>Sun Odyssey 35</v>
          </cell>
          <cell r="G26" t="str">
            <v>Balsam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0.81793981481481481</v>
          </cell>
          <cell r="L26">
            <v>0.94979999999999998</v>
          </cell>
          <cell r="M26">
            <v>6.452923611111111E-2</v>
          </cell>
          <cell r="N26">
            <v>1</v>
          </cell>
        </row>
      </sheetData>
      <sheetData sheetId="8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0.80131944444444436</v>
          </cell>
          <cell r="L6">
            <v>0.96327282306734352</v>
          </cell>
          <cell r="M6">
            <v>4.9434626128247616E-2</v>
          </cell>
          <cell r="N6">
            <v>4.7619047619047616E-2</v>
          </cell>
        </row>
        <row r="7">
          <cell r="B7" t="str">
            <v>Petter Frode Amland</v>
          </cell>
          <cell r="C7" t="str">
            <v>FS</v>
          </cell>
          <cell r="D7" t="str">
            <v>NOR</v>
          </cell>
          <cell r="E7">
            <v>11655</v>
          </cell>
          <cell r="F7" t="str">
            <v>Elan 37 dyp kjøl</v>
          </cell>
          <cell r="G7" t="str">
            <v>Tidig 3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0.80267361111111113</v>
          </cell>
          <cell r="L7">
            <v>1.0999000000000001</v>
          </cell>
          <cell r="M7">
            <v>5.0297510416666594E-2</v>
          </cell>
          <cell r="N7">
            <v>9.5238095238095233E-2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0.80740740740740735</v>
          </cell>
          <cell r="L8">
            <v>0.87963147491674731</v>
          </cell>
          <cell r="M8">
            <v>5.0497362448924332E-2</v>
          </cell>
          <cell r="N8">
            <v>0.14285714285714285</v>
          </cell>
        </row>
        <row r="9">
          <cell r="B9" t="str">
            <v>Geir Atle Lerkerød</v>
          </cell>
          <cell r="C9" t="str">
            <v>FS</v>
          </cell>
          <cell r="D9" t="str">
            <v>NOR</v>
          </cell>
          <cell r="E9">
            <v>517</v>
          </cell>
          <cell r="F9" t="str">
            <v>J/80</v>
          </cell>
          <cell r="G9" t="str">
            <v>JAM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0.80120370370370375</v>
          </cell>
          <cell r="L9">
            <v>0.98729999999999996</v>
          </cell>
          <cell r="M9">
            <v>5.0553416666666712E-2</v>
          </cell>
          <cell r="N9">
            <v>0.19047619047619047</v>
          </cell>
        </row>
        <row r="10">
          <cell r="B10" t="str">
            <v>Marius Andersen</v>
          </cell>
          <cell r="C10" t="str">
            <v>FS</v>
          </cell>
          <cell r="D10" t="str">
            <v>NOR</v>
          </cell>
          <cell r="E10">
            <v>26</v>
          </cell>
          <cell r="F10" t="str">
            <v>Farr 30</v>
          </cell>
          <cell r="G10" t="str">
            <v>Pakalolo II</v>
          </cell>
          <cell r="H10" t="str">
            <v>Ja</v>
          </cell>
          <cell r="I10" t="str">
            <v>Ja</v>
          </cell>
          <cell r="J10" t="str">
            <v>18:10</v>
          </cell>
          <cell r="K10">
            <v>0.80493055555555559</v>
          </cell>
          <cell r="L10">
            <v>1.0777000000000001</v>
          </cell>
          <cell r="M10">
            <v>5.1714631944444395E-2</v>
          </cell>
          <cell r="N10">
            <v>0.23809523809523808</v>
          </cell>
        </row>
        <row r="11">
          <cell r="B11" t="str">
            <v>Nils Parnemann</v>
          </cell>
          <cell r="C11" t="str">
            <v>USF</v>
          </cell>
          <cell r="D11" t="str">
            <v>NOR</v>
          </cell>
          <cell r="E11">
            <v>70</v>
          </cell>
          <cell r="F11" t="str">
            <v>H-båt</v>
          </cell>
          <cell r="G11" t="str">
            <v>Nipa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0.81079861111111118</v>
          </cell>
          <cell r="L11">
            <v>0.85355667695019832</v>
          </cell>
          <cell r="M11">
            <v>5.189506046318746E-2</v>
          </cell>
          <cell r="N11">
            <v>0.2857142857142857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0.80464120370370373</v>
          </cell>
          <cell r="L12">
            <v>1.0908</v>
          </cell>
          <cell r="M12">
            <v>5.2027624999999939E-2</v>
          </cell>
          <cell r="N12">
            <v>0.33333333333333331</v>
          </cell>
        </row>
        <row r="13">
          <cell r="B13" t="str">
            <v>Stein Thorstensen</v>
          </cell>
          <cell r="C13" t="str">
            <v>FS</v>
          </cell>
          <cell r="D13" t="str">
            <v>NOR</v>
          </cell>
          <cell r="E13">
            <v>63</v>
          </cell>
          <cell r="F13" t="str">
            <v>H-båt</v>
          </cell>
          <cell r="G13" t="str">
            <v>Hermine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0.81127314814814822</v>
          </cell>
          <cell r="L13">
            <v>0.85355667695019832</v>
          </cell>
          <cell r="M13">
            <v>5.2300104719610586E-2</v>
          </cell>
          <cell r="N13">
            <v>0.38095238095238093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0.8089467592592593</v>
          </cell>
          <cell r="L14">
            <v>1.0079280448138779</v>
          </cell>
          <cell r="M14">
            <v>5.2414591497092003E-2</v>
          </cell>
          <cell r="N14">
            <v>0.42857142857142855</v>
          </cell>
        </row>
        <row r="15">
          <cell r="B15" t="str">
            <v>Reidar Hauge</v>
          </cell>
          <cell r="C15" t="str">
            <v>USF</v>
          </cell>
          <cell r="D15" t="str">
            <v>NOR</v>
          </cell>
          <cell r="E15">
            <v>9934</v>
          </cell>
          <cell r="F15" t="str">
            <v>CB 365</v>
          </cell>
          <cell r="G15" t="str">
            <v>Chica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0.80855324074074064</v>
          </cell>
          <cell r="L15">
            <v>1.0299257235304691</v>
          </cell>
          <cell r="M15">
            <v>5.3153226865999367E-2</v>
          </cell>
          <cell r="N15">
            <v>0.47619047619047616</v>
          </cell>
        </row>
        <row r="16">
          <cell r="B16" t="str">
            <v>Guri Kjæserud</v>
          </cell>
          <cell r="C16" t="str">
            <v>Oslo SF</v>
          </cell>
          <cell r="D16" t="str">
            <v>N</v>
          </cell>
          <cell r="E16">
            <v>123</v>
          </cell>
          <cell r="F16" t="str">
            <v>H-båt</v>
          </cell>
          <cell r="G16" t="str">
            <v>Hipp Hurra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0.81175925925925929</v>
          </cell>
          <cell r="L16">
            <v>0.87219999999999998</v>
          </cell>
          <cell r="M16">
            <v>5.386642592592595E-2</v>
          </cell>
          <cell r="N16">
            <v>0.52380952380952384</v>
          </cell>
        </row>
        <row r="17">
          <cell r="B17" t="str">
            <v>Egil Naustvik</v>
          </cell>
          <cell r="C17" t="str">
            <v>FS</v>
          </cell>
          <cell r="D17" t="str">
            <v>NOR</v>
          </cell>
          <cell r="E17">
            <v>9727</v>
          </cell>
          <cell r="F17" t="str">
            <v>Linjett 33</v>
          </cell>
          <cell r="G17" t="str">
            <v>Fragancia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0.80859953703703702</v>
          </cell>
          <cell r="L17">
            <v>0.92730283860502838</v>
          </cell>
          <cell r="M17">
            <v>5.4339517035384921E-2</v>
          </cell>
          <cell r="N17">
            <v>0.5714285714285714</v>
          </cell>
        </row>
        <row r="18">
          <cell r="B18" t="str">
            <v>Pål Saltvedt</v>
          </cell>
          <cell r="C18" t="str">
            <v>FS</v>
          </cell>
          <cell r="D18" t="str">
            <v>NOR</v>
          </cell>
          <cell r="E18">
            <v>11733</v>
          </cell>
          <cell r="F18" t="str">
            <v>Elan 40</v>
          </cell>
          <cell r="G18" t="str">
            <v>Jonna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0.80807870370370372</v>
          </cell>
          <cell r="L18">
            <v>1.0655326285611897</v>
          </cell>
          <cell r="M18">
            <v>5.4485221678047792E-2</v>
          </cell>
          <cell r="N18">
            <v>0.61904761904761907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0.80783564814814823</v>
          </cell>
          <cell r="L19">
            <v>1.0710999999999999</v>
          </cell>
          <cell r="M19">
            <v>5.4509568287037034E-2</v>
          </cell>
          <cell r="N19">
            <v>0.66666666666666663</v>
          </cell>
        </row>
        <row r="20">
          <cell r="B20" t="str">
            <v>Espen Sunde</v>
          </cell>
          <cell r="C20" t="str">
            <v>USF</v>
          </cell>
          <cell r="D20" t="str">
            <v>NOR</v>
          </cell>
          <cell r="E20">
            <v>14069</v>
          </cell>
          <cell r="F20" t="str">
            <v>Sun Odyssey 30i</v>
          </cell>
          <cell r="G20" t="str">
            <v>Vesla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0.81277777777777782</v>
          </cell>
          <cell r="L20">
            <v>0.86850185538592017</v>
          </cell>
          <cell r="M20">
            <v>5.4522616477005029E-2</v>
          </cell>
          <cell r="N20">
            <v>0.7142857142857143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0.80991898148148145</v>
          </cell>
          <cell r="L21">
            <v>0.91357591450883679</v>
          </cell>
          <cell r="M21">
            <v>5.474053830338247E-2</v>
          </cell>
          <cell r="N21">
            <v>0.76190476190476186</v>
          </cell>
        </row>
        <row r="22">
          <cell r="B22" t="str">
            <v>Iver Iversen</v>
          </cell>
          <cell r="C22" t="str">
            <v>USF</v>
          </cell>
          <cell r="D22" t="str">
            <v>NOR</v>
          </cell>
          <cell r="E22">
            <v>11172</v>
          </cell>
          <cell r="F22" t="str">
            <v>Grand Soleil 42 R</v>
          </cell>
          <cell r="G22" t="str">
            <v>Tango II</v>
          </cell>
          <cell r="H22" t="str">
            <v>Nei</v>
          </cell>
          <cell r="I22" t="str">
            <v>Nei</v>
          </cell>
          <cell r="J22" t="str">
            <v>18:10</v>
          </cell>
          <cell r="K22">
            <v>0.80466435185185192</v>
          </cell>
          <cell r="L22">
            <v>1.1535</v>
          </cell>
          <cell r="M22">
            <v>5.5044913194444427E-2</v>
          </cell>
          <cell r="N22">
            <v>0.80952380952380953</v>
          </cell>
        </row>
        <row r="23">
          <cell r="B23" t="str">
            <v>Kvalnes/Hovland</v>
          </cell>
          <cell r="C23" t="str">
            <v>USF</v>
          </cell>
          <cell r="D23" t="str">
            <v>NOR</v>
          </cell>
          <cell r="E23">
            <v>14118</v>
          </cell>
          <cell r="F23" t="str">
            <v>Archambault 40</v>
          </cell>
          <cell r="G23" t="str">
            <v>Shaka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0.8071180555555556</v>
          </cell>
          <cell r="L23">
            <v>1.1070880331753552</v>
          </cell>
          <cell r="M23">
            <v>5.5546604442305102E-2</v>
          </cell>
          <cell r="N23">
            <v>0.8571428571428571</v>
          </cell>
        </row>
        <row r="24">
          <cell r="B24" t="str">
            <v>Per Chr. Andresen</v>
          </cell>
          <cell r="C24" t="str">
            <v>FS</v>
          </cell>
          <cell r="D24" t="str">
            <v>NOR</v>
          </cell>
          <cell r="E24">
            <v>11722</v>
          </cell>
          <cell r="F24" t="str">
            <v>Dehler 34</v>
          </cell>
          <cell r="G24" t="str">
            <v>Bellini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0.8065972222222223</v>
          </cell>
          <cell r="L24">
            <v>0.98238635402652319</v>
          </cell>
          <cell r="M24">
            <v>5.5600338786917877E-2</v>
          </cell>
          <cell r="N24">
            <v>0.90476190476190477</v>
          </cell>
        </row>
        <row r="25">
          <cell r="B25" t="str">
            <v>Monica Hjelle</v>
          </cell>
          <cell r="C25" t="str">
            <v>USF</v>
          </cell>
          <cell r="D25" t="str">
            <v>NOR</v>
          </cell>
          <cell r="E25">
            <v>3567</v>
          </cell>
          <cell r="F25" t="str">
            <v>X-102</v>
          </cell>
          <cell r="G25" t="str">
            <v>BLÅTANN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0.80752314814814818</v>
          </cell>
          <cell r="L25">
            <v>0.98779847136222898</v>
          </cell>
          <cell r="M25">
            <v>5.6821277808683811E-2</v>
          </cell>
          <cell r="N25">
            <v>0.95238095238095233</v>
          </cell>
        </row>
        <row r="26">
          <cell r="B26" t="str">
            <v>Stig Ulfsby</v>
          </cell>
          <cell r="C26" t="str">
            <v>USF</v>
          </cell>
          <cell r="D26" t="str">
            <v>NOR</v>
          </cell>
          <cell r="E26">
            <v>15953</v>
          </cell>
          <cell r="F26" t="str">
            <v>Sun Odyssey 35</v>
          </cell>
          <cell r="G26" t="str">
            <v>Balsam</v>
          </cell>
          <cell r="H26" t="str">
            <v>Ja</v>
          </cell>
          <cell r="I26" t="str">
            <v>Nei</v>
          </cell>
          <cell r="J26" t="str">
            <v>18:00</v>
          </cell>
          <cell r="K26" t="str">
            <v>DSQ</v>
          </cell>
          <cell r="L26">
            <v>0.94979999999999998</v>
          </cell>
          <cell r="M26" t="e">
            <v>#VALUE!</v>
          </cell>
          <cell r="N26">
            <v>1.5</v>
          </cell>
        </row>
      </sheetData>
      <sheetData sheetId="9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0.82689814814814822</v>
          </cell>
          <cell r="L6">
            <v>0.85355667695019832</v>
          </cell>
          <cell r="M6">
            <v>6.5636927796957442E-2</v>
          </cell>
          <cell r="N6">
            <v>6.25E-2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 t="str">
            <v>Uten seilnr (26)</v>
          </cell>
          <cell r="F7" t="str">
            <v>Farr 30</v>
          </cell>
          <cell r="G7" t="str">
            <v>Pakalolo II</v>
          </cell>
          <cell r="H7" t="str">
            <v>Ja</v>
          </cell>
          <cell r="I7" t="str">
            <v>Ja</v>
          </cell>
          <cell r="J7" t="str">
            <v>18:10</v>
          </cell>
          <cell r="K7">
            <v>0.81966435185185194</v>
          </cell>
          <cell r="L7">
            <v>1.0777000000000001</v>
          </cell>
          <cell r="M7">
            <v>6.7593244212962963E-2</v>
          </cell>
          <cell r="N7">
            <v>0.125</v>
          </cell>
        </row>
        <row r="8">
          <cell r="B8" t="str">
            <v>Stein Thorstensen</v>
          </cell>
          <cell r="C8" t="str">
            <v>FS</v>
          </cell>
          <cell r="D8" t="str">
            <v>NOR</v>
          </cell>
          <cell r="E8">
            <v>63</v>
          </cell>
          <cell r="F8" t="str">
            <v>H-båt</v>
          </cell>
          <cell r="G8" t="str">
            <v>Hermine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0.83035879629629628</v>
          </cell>
          <cell r="L8">
            <v>0.85355667695019832</v>
          </cell>
          <cell r="M8">
            <v>6.8590787130384551E-2</v>
          </cell>
          <cell r="N8">
            <v>0.1875</v>
          </cell>
        </row>
        <row r="9">
          <cell r="B9" t="str">
            <v>Reidar Hauge</v>
          </cell>
          <cell r="C9" t="str">
            <v>USF</v>
          </cell>
          <cell r="D9" t="str">
            <v>NOR</v>
          </cell>
          <cell r="E9">
            <v>9934</v>
          </cell>
          <cell r="F9" t="str">
            <v>CB 365</v>
          </cell>
          <cell r="G9" t="str">
            <v>Chica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0.82500000000000007</v>
          </cell>
          <cell r="L9">
            <v>1.0299257235304691</v>
          </cell>
          <cell r="M9">
            <v>7.0092167295823571E-2</v>
          </cell>
          <cell r="N9">
            <v>0.25</v>
          </cell>
        </row>
        <row r="10">
          <cell r="B10" t="str">
            <v>Petter Frode Amland</v>
          </cell>
          <cell r="C10" t="str">
            <v>FS</v>
          </cell>
          <cell r="D10" t="str">
            <v>NOR</v>
          </cell>
          <cell r="E10">
            <v>11655</v>
          </cell>
          <cell r="F10" t="str">
            <v>Elan 37 dyp kjøl</v>
          </cell>
          <cell r="G10" t="str">
            <v>Tidig 3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0.82075231481481481</v>
          </cell>
          <cell r="L10">
            <v>1.0999000000000001</v>
          </cell>
          <cell r="M10">
            <v>7.0182276620370271E-2</v>
          </cell>
          <cell r="N10">
            <v>0.3125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0.82689814814814822</v>
          </cell>
          <cell r="L11">
            <v>1.0079280448138779</v>
          </cell>
          <cell r="M11">
            <v>7.0508299801563382E-2</v>
          </cell>
          <cell r="N11">
            <v>0.375</v>
          </cell>
        </row>
        <row r="12">
          <cell r="B12" t="str">
            <v>Yngve Amundsen</v>
          </cell>
          <cell r="C12" t="str">
            <v>USF</v>
          </cell>
          <cell r="D12" t="str">
            <v>NOR</v>
          </cell>
          <cell r="E12">
            <v>88</v>
          </cell>
          <cell r="F12" t="str">
            <v>X-35 OD</v>
          </cell>
          <cell r="G12" t="str">
            <v>Akhillevs-X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0.8209143518518518</v>
          </cell>
          <cell r="L12">
            <v>1.1140000000000001</v>
          </cell>
          <cell r="M12">
            <v>7.1262476851851705E-2</v>
          </cell>
          <cell r="N12">
            <v>0.4375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0.82310185185185192</v>
          </cell>
          <cell r="L13">
            <v>1.0908</v>
          </cell>
          <cell r="M13">
            <v>7.2164499999999979E-2</v>
          </cell>
          <cell r="N13">
            <v>0.5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0.82224537037037038</v>
          </cell>
          <cell r="L14">
            <v>1.1070880331753552</v>
          </cell>
          <cell r="M14">
            <v>7.22938736478628E-2</v>
          </cell>
          <cell r="N14">
            <v>0.5625</v>
          </cell>
        </row>
        <row r="15">
          <cell r="B15" t="str">
            <v>Aril Spetalen</v>
          </cell>
          <cell r="C15" t="str">
            <v>USF</v>
          </cell>
          <cell r="D15" t="str">
            <v>NOR</v>
          </cell>
          <cell r="E15">
            <v>896</v>
          </cell>
          <cell r="F15" t="str">
            <v>Express</v>
          </cell>
          <cell r="G15" t="str">
            <v>Mariatta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0.82966435185185183</v>
          </cell>
          <cell r="L15">
            <v>0.91420000000000001</v>
          </cell>
          <cell r="M15">
            <v>7.2829150462962941E-2</v>
          </cell>
          <cell r="N15">
            <v>0.625</v>
          </cell>
        </row>
        <row r="16">
          <cell r="B16" t="str">
            <v>Guri Kjæserud</v>
          </cell>
          <cell r="C16" t="str">
            <v>Oslo SF</v>
          </cell>
          <cell r="D16" t="str">
            <v>N</v>
          </cell>
          <cell r="E16">
            <v>123</v>
          </cell>
          <cell r="F16" t="str">
            <v>H-båt</v>
          </cell>
          <cell r="G16" t="str">
            <v>Hipp Hurra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0.83480324074074075</v>
          </cell>
          <cell r="L16">
            <v>0.87219999999999998</v>
          </cell>
          <cell r="M16">
            <v>7.3965386574074074E-2</v>
          </cell>
          <cell r="N16">
            <v>0.6875</v>
          </cell>
        </row>
        <row r="17">
          <cell r="B17" t="str">
            <v>Egil Naustvik</v>
          </cell>
          <cell r="C17" t="str">
            <v>FS</v>
          </cell>
          <cell r="D17" t="str">
            <v>NOR</v>
          </cell>
          <cell r="E17">
            <v>9727</v>
          </cell>
          <cell r="F17" t="str">
            <v>Linjett 33</v>
          </cell>
          <cell r="G17" t="str">
            <v>Fragancia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0.8294907407407407</v>
          </cell>
          <cell r="L17">
            <v>0.93679999999999997</v>
          </cell>
          <cell r="M17">
            <v>7.4466925925925881E-2</v>
          </cell>
          <cell r="N17">
            <v>0.75</v>
          </cell>
        </row>
        <row r="18">
          <cell r="B18" t="str">
            <v>Espen Sunde</v>
          </cell>
          <cell r="C18" t="str">
            <v>USF</v>
          </cell>
          <cell r="D18" t="str">
            <v>NOR</v>
          </cell>
          <cell r="E18">
            <v>14069</v>
          </cell>
          <cell r="F18" t="str">
            <v>Sun Odyssey 30i</v>
          </cell>
          <cell r="G18" t="str">
            <v>Vesla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0.83688657407407396</v>
          </cell>
          <cell r="L18">
            <v>0.86850185538592017</v>
          </cell>
          <cell r="M18">
            <v>7.546115079145943E-2</v>
          </cell>
          <cell r="N18">
            <v>0.8125</v>
          </cell>
        </row>
        <row r="19">
          <cell r="B19" t="str">
            <v>Joachim Lyng-Olsen</v>
          </cell>
          <cell r="C19" t="str">
            <v>USF</v>
          </cell>
          <cell r="D19" t="str">
            <v>NOR</v>
          </cell>
          <cell r="E19">
            <v>7055</v>
          </cell>
          <cell r="F19" t="str">
            <v>Contrast 33</v>
          </cell>
          <cell r="G19" t="str">
            <v>Vildensky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0.83420138888888884</v>
          </cell>
          <cell r="L19">
            <v>0.91357591450883679</v>
          </cell>
          <cell r="M19">
            <v>7.6924360857080834E-2</v>
          </cell>
          <cell r="N19">
            <v>0.875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0.83013888888888887</v>
          </cell>
          <cell r="L20">
            <v>0.98779847136222898</v>
          </cell>
          <cell r="M20">
            <v>7.9161071941111938E-2</v>
          </cell>
          <cell r="N20">
            <v>0.9375</v>
          </cell>
        </row>
        <row r="21">
          <cell r="B21" t="str">
            <v>Mats Uchermann Larsson</v>
          </cell>
          <cell r="C21" t="str">
            <v>USF</v>
          </cell>
          <cell r="D21" t="str">
            <v>NOR</v>
          </cell>
          <cell r="E21">
            <v>5164</v>
          </cell>
          <cell r="F21" t="str">
            <v>Albin Nova</v>
          </cell>
          <cell r="G21" t="str">
            <v>Frida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0.83528935185185194</v>
          </cell>
          <cell r="L21">
            <v>0.93804438877755514</v>
          </cell>
          <cell r="M21">
            <v>8.0005197927104296E-2</v>
          </cell>
          <cell r="N21">
            <v>1</v>
          </cell>
        </row>
      </sheetData>
      <sheetData sheetId="10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0.80671296296296291</v>
          </cell>
          <cell r="L6">
            <v>0.96327282306734352</v>
          </cell>
          <cell r="M6">
            <v>5.4630055937846977E-2</v>
          </cell>
          <cell r="N6">
            <v>4.3478260869565216E-2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0.80673611111111121</v>
          </cell>
          <cell r="L7">
            <v>1.1070880331753552</v>
          </cell>
          <cell r="M7">
            <v>5.5123758318522904E-2</v>
          </cell>
          <cell r="N7">
            <v>8.6956521739130432E-2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0.81495370370370368</v>
          </cell>
          <cell r="L8">
            <v>0.85355667695019832</v>
          </cell>
          <cell r="M8">
            <v>5.5441667488941103E-2</v>
          </cell>
          <cell r="N8">
            <v>0.13043478260869565</v>
          </cell>
        </row>
        <row r="9">
          <cell r="B9" t="str">
            <v>Arild Vikse</v>
          </cell>
          <cell r="C9" t="str">
            <v>USF</v>
          </cell>
          <cell r="D9" t="str">
            <v>NOR</v>
          </cell>
          <cell r="E9">
            <v>175</v>
          </cell>
          <cell r="F9" t="str">
            <v>11 MOD</v>
          </cell>
          <cell r="G9" t="str">
            <v>Olivia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0.81232638888888886</v>
          </cell>
          <cell r="L9">
            <v>1.0079280448138779</v>
          </cell>
          <cell r="M9">
            <v>5.582101498187958E-2</v>
          </cell>
          <cell r="N9">
            <v>0.17391304347826086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0.81092592592592594</v>
          </cell>
          <cell r="L10">
            <v>0.91877740164684352</v>
          </cell>
          <cell r="M10">
            <v>5.5977363915150291E-2</v>
          </cell>
          <cell r="N10">
            <v>0.21739130434782608</v>
          </cell>
        </row>
        <row r="11">
          <cell r="B11" t="str">
            <v>Marius Andersen</v>
          </cell>
          <cell r="C11" t="str">
            <v>FS</v>
          </cell>
          <cell r="D11" t="str">
            <v>NOR</v>
          </cell>
          <cell r="E11">
            <v>26</v>
          </cell>
          <cell r="F11" t="str">
            <v>Farr 30</v>
          </cell>
          <cell r="G11" t="str">
            <v>Pakalolo II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0.80975694444444446</v>
          </cell>
          <cell r="L11">
            <v>1.0777000000000001</v>
          </cell>
          <cell r="M11">
            <v>5.6916031249999929E-2</v>
          </cell>
          <cell r="N11">
            <v>0.2608695652173913</v>
          </cell>
        </row>
        <row r="12">
          <cell r="B12" t="str">
            <v>Sturla Falck</v>
          </cell>
          <cell r="C12" t="str">
            <v>FS</v>
          </cell>
          <cell r="D12" t="str">
            <v>NOR</v>
          </cell>
          <cell r="E12">
            <v>22</v>
          </cell>
          <cell r="F12" t="str">
            <v>Express</v>
          </cell>
          <cell r="G12" t="str">
            <v>ELO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0.81574074074074077</v>
          </cell>
          <cell r="L12">
            <v>0.87963147491674731</v>
          </cell>
          <cell r="M12">
            <v>5.7827624739897297E-2</v>
          </cell>
          <cell r="N12">
            <v>0.30434782608695654</v>
          </cell>
        </row>
        <row r="13">
          <cell r="B13" t="str">
            <v>Christian Stensholt</v>
          </cell>
          <cell r="C13" t="str">
            <v>FS</v>
          </cell>
          <cell r="D13" t="str">
            <v>NOR</v>
          </cell>
          <cell r="E13">
            <v>13724</v>
          </cell>
          <cell r="F13" t="str">
            <v>Pogo 8,50</v>
          </cell>
          <cell r="G13" t="str">
            <v>Vindtora</v>
          </cell>
          <cell r="H13" t="str">
            <v>Ja</v>
          </cell>
          <cell r="I13" t="str">
            <v>Ja</v>
          </cell>
          <cell r="J13" t="str">
            <v>18:00</v>
          </cell>
          <cell r="K13">
            <v>0.80975694444444446</v>
          </cell>
          <cell r="L13">
            <v>0.99760000000000004</v>
          </cell>
          <cell r="M13">
            <v>5.9613527777777793E-2</v>
          </cell>
          <cell r="N13">
            <v>0.34782608695652173</v>
          </cell>
        </row>
        <row r="14">
          <cell r="B14" t="str">
            <v>Jon Vendelboe</v>
          </cell>
          <cell r="C14" t="str">
            <v>USF</v>
          </cell>
          <cell r="D14" t="str">
            <v>NOR</v>
          </cell>
          <cell r="E14">
            <v>11620</v>
          </cell>
          <cell r="F14" t="str">
            <v>X-37</v>
          </cell>
          <cell r="G14" t="str">
            <v>MetaXa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0.81204861111111104</v>
          </cell>
          <cell r="L14">
            <v>1.0908</v>
          </cell>
          <cell r="M14">
            <v>6.0107624999999831E-2</v>
          </cell>
          <cell r="N14">
            <v>0.39130434782608697</v>
          </cell>
        </row>
        <row r="15">
          <cell r="B15" t="str">
            <v>Egil Naustvik</v>
          </cell>
          <cell r="C15" t="str">
            <v>FS</v>
          </cell>
          <cell r="D15" t="str">
            <v>NOR</v>
          </cell>
          <cell r="E15">
            <v>9727</v>
          </cell>
          <cell r="F15" t="str">
            <v>Linjett 33</v>
          </cell>
          <cell r="G15" t="str">
            <v>Fragancia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0.81616898148148154</v>
          </cell>
          <cell r="L15">
            <v>0.92730283860502838</v>
          </cell>
          <cell r="M15">
            <v>6.1358684355381388E-2</v>
          </cell>
          <cell r="N15">
            <v>0.43478260869565216</v>
          </cell>
        </row>
        <row r="16">
          <cell r="B16" t="str">
            <v>Stein Thorstensen</v>
          </cell>
          <cell r="C16" t="str">
            <v>FS</v>
          </cell>
          <cell r="D16" t="str">
            <v>NOR</v>
          </cell>
          <cell r="E16">
            <v>63</v>
          </cell>
          <cell r="F16" t="str">
            <v>H-båt</v>
          </cell>
          <cell r="G16" t="str">
            <v>Hermine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0.82195601851851852</v>
          </cell>
          <cell r="L16">
            <v>0.85355667695019832</v>
          </cell>
          <cell r="M16">
            <v>6.1418540053233599E-2</v>
          </cell>
          <cell r="N16">
            <v>0.47826086956521741</v>
          </cell>
        </row>
        <row r="17">
          <cell r="B17" t="str">
            <v>Jonas Smitt-Amundsen</v>
          </cell>
          <cell r="C17" t="str">
            <v>USF</v>
          </cell>
          <cell r="D17" t="str">
            <v>NOR</v>
          </cell>
          <cell r="E17">
            <v>9775</v>
          </cell>
          <cell r="F17" t="str">
            <v xml:space="preserve"> First 31.7 LR</v>
          </cell>
          <cell r="G17" t="str">
            <v>BILBO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0.81150462962962966</v>
          </cell>
          <cell r="L17">
            <v>1.0034000000000001</v>
          </cell>
          <cell r="M17">
            <v>6.1713745370370401E-2</v>
          </cell>
          <cell r="N17">
            <v>0.52173913043478259</v>
          </cell>
        </row>
        <row r="18">
          <cell r="B18" t="str">
            <v>Per Chr. Andresen</v>
          </cell>
          <cell r="C18" t="str">
            <v>FS</v>
          </cell>
          <cell r="D18" t="str">
            <v>NOR</v>
          </cell>
          <cell r="E18">
            <v>11722</v>
          </cell>
          <cell r="F18" t="str">
            <v>Dehler 34</v>
          </cell>
          <cell r="G18" t="str">
            <v>Bellini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0.81319444444444444</v>
          </cell>
          <cell r="L18">
            <v>0.98238635402652319</v>
          </cell>
          <cell r="M18">
            <v>6.2081359872509449E-2</v>
          </cell>
          <cell r="N18">
            <v>0.56521739130434778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0.81268518518518518</v>
          </cell>
          <cell r="L19">
            <v>1.1140000000000001</v>
          </cell>
          <cell r="M19">
            <v>6.2095185185185087E-2</v>
          </cell>
          <cell r="N19">
            <v>0.60869565217391308</v>
          </cell>
        </row>
        <row r="20">
          <cell r="B20" t="str">
            <v>Guri Kjæserud</v>
          </cell>
          <cell r="C20" t="str">
            <v>Oslo SF</v>
          </cell>
          <cell r="D20" t="str">
            <v>N</v>
          </cell>
          <cell r="E20">
            <v>123</v>
          </cell>
          <cell r="F20" t="str">
            <v>H-båt</v>
          </cell>
          <cell r="G20" t="str">
            <v>Hipp Hurra</v>
          </cell>
          <cell r="H20" t="str">
            <v>Nei</v>
          </cell>
          <cell r="I20" t="str">
            <v>Nei</v>
          </cell>
          <cell r="J20" t="str">
            <v>18:00</v>
          </cell>
          <cell r="K20">
            <v>0.82234953703703706</v>
          </cell>
          <cell r="L20">
            <v>0.87219999999999998</v>
          </cell>
          <cell r="M20">
            <v>6.3103266203703726E-2</v>
          </cell>
          <cell r="N20">
            <v>0.65217391304347827</v>
          </cell>
        </row>
        <row r="21">
          <cell r="B21" t="str">
            <v>Espen Sunde</v>
          </cell>
          <cell r="C21" t="str">
            <v>USF</v>
          </cell>
          <cell r="D21" t="str">
            <v>NOR</v>
          </cell>
          <cell r="E21">
            <v>14069</v>
          </cell>
          <cell r="F21" t="str">
            <v>Sun Odyssey 30i</v>
          </cell>
          <cell r="G21" t="str">
            <v>Vesla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0.823125</v>
          </cell>
          <cell r="L21">
            <v>0.86850185538592017</v>
          </cell>
          <cell r="M21">
            <v>6.3509198175095413E-2</v>
          </cell>
          <cell r="N21">
            <v>0.69565217391304346</v>
          </cell>
        </row>
        <row r="22">
          <cell r="B22" t="str">
            <v>Cecilia Stokkeland</v>
          </cell>
          <cell r="C22" t="str">
            <v>USF</v>
          </cell>
          <cell r="D22" t="str">
            <v>NOR</v>
          </cell>
          <cell r="E22">
            <v>11541</v>
          </cell>
          <cell r="F22" t="str">
            <v>J/109</v>
          </cell>
          <cell r="G22" t="str">
            <v>JJ Flash</v>
          </cell>
          <cell r="H22" t="str">
            <v>Ja</v>
          </cell>
          <cell r="I22" t="str">
            <v>Ja</v>
          </cell>
          <cell r="J22" t="str">
            <v>18:10</v>
          </cell>
          <cell r="K22">
            <v>0.81557870370370367</v>
          </cell>
          <cell r="L22">
            <v>1.0902000000000001</v>
          </cell>
          <cell r="M22">
            <v>6.3923069444444314E-2</v>
          </cell>
          <cell r="N22">
            <v>0.73913043478260865</v>
          </cell>
        </row>
        <row r="23">
          <cell r="B23" t="str">
            <v>Pål Saltvedt</v>
          </cell>
          <cell r="C23" t="str">
            <v>FS</v>
          </cell>
          <cell r="D23" t="str">
            <v>NOR</v>
          </cell>
          <cell r="E23">
            <v>11733</v>
          </cell>
          <cell r="F23" t="str">
            <v>Elan 40</v>
          </cell>
          <cell r="G23" t="str">
            <v>Jonna</v>
          </cell>
          <cell r="H23" t="str">
            <v>Nei</v>
          </cell>
          <cell r="I23" t="str">
            <v>Nei</v>
          </cell>
          <cell r="J23" t="str">
            <v>18:10</v>
          </cell>
          <cell r="K23">
            <v>0.81645833333333329</v>
          </cell>
          <cell r="L23">
            <v>1.0828</v>
          </cell>
          <cell r="M23">
            <v>6.444163888888875E-2</v>
          </cell>
          <cell r="N23">
            <v>0.78260869565217395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0.81974537037037043</v>
          </cell>
          <cell r="L24">
            <v>0.93804438877755514</v>
          </cell>
          <cell r="M24">
            <v>6.5424253319138329E-2</v>
          </cell>
          <cell r="N24">
            <v>0.82608695652173914</v>
          </cell>
        </row>
        <row r="25">
          <cell r="B25" t="str">
            <v>Iver Iversen</v>
          </cell>
          <cell r="C25" t="str">
            <v>USF</v>
          </cell>
          <cell r="D25" t="str">
            <v>NOR</v>
          </cell>
          <cell r="E25">
            <v>11172</v>
          </cell>
          <cell r="F25" t="str">
            <v>Grand Soleil 42 R</v>
          </cell>
          <cell r="G25" t="str">
            <v>Tango II</v>
          </cell>
          <cell r="H25" t="str">
            <v>Nei</v>
          </cell>
          <cell r="I25" t="str">
            <v>Nei</v>
          </cell>
          <cell r="J25" t="str">
            <v>18:10</v>
          </cell>
          <cell r="K25">
            <v>0.81406250000000002</v>
          </cell>
          <cell r="L25">
            <v>1.1535</v>
          </cell>
          <cell r="M25">
            <v>6.5885677083333261E-2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0.81680555555555545</v>
          </cell>
          <cell r="L26">
            <v>0.98779847136222898</v>
          </cell>
          <cell r="M26">
            <v>6.5990425656282145E-2</v>
          </cell>
          <cell r="N26">
            <v>0.91304347826086951</v>
          </cell>
        </row>
        <row r="27">
          <cell r="B27" t="str">
            <v>Reidar Hauge</v>
          </cell>
          <cell r="C27" t="str">
            <v>USF</v>
          </cell>
          <cell r="D27" t="str">
            <v>F</v>
          </cell>
          <cell r="E27">
            <v>240</v>
          </cell>
          <cell r="F27" t="str">
            <v>Farrier F22R</v>
          </cell>
          <cell r="G27" t="str">
            <v>Trixi</v>
          </cell>
          <cell r="H27" t="str">
            <v>Ja</v>
          </cell>
          <cell r="I27" t="str">
            <v>Nei</v>
          </cell>
          <cell r="J27" t="str">
            <v>18:10</v>
          </cell>
          <cell r="K27">
            <v>0.81564814814814823</v>
          </cell>
          <cell r="L27">
            <v>1.1636505964575292</v>
          </cell>
          <cell r="M27">
            <v>6.8310599829080887E-2</v>
          </cell>
          <cell r="N27">
            <v>0.95652173913043481</v>
          </cell>
        </row>
        <row r="28">
          <cell r="B28" t="str">
            <v>Aril Spetalen</v>
          </cell>
          <cell r="C28" t="str">
            <v>USF</v>
          </cell>
          <cell r="D28" t="str">
            <v>NOR</v>
          </cell>
          <cell r="E28">
            <v>896</v>
          </cell>
          <cell r="F28" t="str">
            <v>Express</v>
          </cell>
          <cell r="G28" t="str">
            <v>Mariatta</v>
          </cell>
          <cell r="H28" t="str">
            <v>Ja</v>
          </cell>
          <cell r="I28" t="str">
            <v>Ja</v>
          </cell>
          <cell r="J28" t="str">
            <v>18:00</v>
          </cell>
          <cell r="K28">
            <v>0.82512731481481483</v>
          </cell>
          <cell r="L28">
            <v>0.91420000000000001</v>
          </cell>
          <cell r="M28">
            <v>6.8681391203703715E-2</v>
          </cell>
          <cell r="N28">
            <v>1</v>
          </cell>
        </row>
      </sheetData>
      <sheetData sheetId="11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0.79640046296296296</v>
          </cell>
          <cell r="L6">
            <v>0.95703221083455337</v>
          </cell>
          <cell r="M6">
            <v>4.4406737653191253E-2</v>
          </cell>
          <cell r="N6">
            <v>5.5555555555555552E-2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0.79203703703703709</v>
          </cell>
          <cell r="L7">
            <v>1.0730786820029403</v>
          </cell>
          <cell r="M7">
            <v>4.5109048299012557E-2</v>
          </cell>
          <cell r="N7">
            <v>0.1111111111111111</v>
          </cell>
        </row>
        <row r="8">
          <cell r="B8" t="str">
            <v>Egil Naustvik</v>
          </cell>
          <cell r="C8" t="str">
            <v>FS</v>
          </cell>
          <cell r="D8" t="str">
            <v>NOR</v>
          </cell>
          <cell r="E8">
            <v>9727</v>
          </cell>
          <cell r="F8" t="str">
            <v>Linjett 33</v>
          </cell>
          <cell r="G8" t="str">
            <v>Fragancia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0.79392361111111109</v>
          </cell>
          <cell r="L8">
            <v>1.0383414062499998</v>
          </cell>
          <cell r="M8">
            <v>4.5607704128689211E-2</v>
          </cell>
          <cell r="N8">
            <v>0.16666666666666666</v>
          </cell>
        </row>
        <row r="9">
          <cell r="B9" t="str">
            <v>Sturla Falck</v>
          </cell>
          <cell r="C9" t="str">
            <v>FS</v>
          </cell>
          <cell r="D9" t="str">
            <v>NOR</v>
          </cell>
          <cell r="E9">
            <v>22</v>
          </cell>
          <cell r="F9" t="str">
            <v>Express</v>
          </cell>
          <cell r="G9" t="str">
            <v>ELO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0.79798611111111117</v>
          </cell>
          <cell r="L9">
            <v>0.96736277139824367</v>
          </cell>
          <cell r="M9">
            <v>4.6419977433068561E-2</v>
          </cell>
          <cell r="N9">
            <v>0.22222222222222221</v>
          </cell>
        </row>
        <row r="10">
          <cell r="B10" t="str">
            <v>Pål Saltvedt</v>
          </cell>
          <cell r="C10" t="str">
            <v>FS</v>
          </cell>
          <cell r="D10" t="str">
            <v>NOR</v>
          </cell>
          <cell r="E10">
            <v>11733</v>
          </cell>
          <cell r="F10" t="str">
            <v>Elan 40</v>
          </cell>
          <cell r="G10" t="str">
            <v>Jonna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0.79662037037037037</v>
          </cell>
          <cell r="L10">
            <v>1.1884992679591344</v>
          </cell>
          <cell r="M10">
            <v>4.7154808918563697E-2</v>
          </cell>
          <cell r="N10">
            <v>0.27777777777777779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0.79935185185185187</v>
          </cell>
          <cell r="L11">
            <v>0.95703221083455337</v>
          </cell>
          <cell r="M11">
            <v>4.7231311886557138E-2</v>
          </cell>
          <cell r="N11">
            <v>0.33333333333333331</v>
          </cell>
        </row>
        <row r="12">
          <cell r="B12" t="str">
            <v>Kvalnes/Hovland</v>
          </cell>
          <cell r="C12" t="str">
            <v>USF</v>
          </cell>
          <cell r="D12" t="str">
            <v>NOR</v>
          </cell>
          <cell r="E12">
            <v>14118</v>
          </cell>
          <cell r="F12" t="str">
            <v>Archambault 40</v>
          </cell>
          <cell r="G12" t="str">
            <v>Shaka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0.79524305555555552</v>
          </cell>
          <cell r="L12">
            <v>1.2443359230710525</v>
          </cell>
          <cell r="M12">
            <v>4.7656337609283561E-2</v>
          </cell>
          <cell r="N12">
            <v>0.3888888888888889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Nei</v>
          </cell>
          <cell r="J13" t="str">
            <v>18:10</v>
          </cell>
          <cell r="K13">
            <v>0.79718750000000005</v>
          </cell>
          <cell r="L13">
            <v>1.1863999999999999</v>
          </cell>
          <cell r="M13">
            <v>4.7744361111111064E-2</v>
          </cell>
          <cell r="N13">
            <v>0.44444444444444442</v>
          </cell>
        </row>
        <row r="14">
          <cell r="B14" t="str">
            <v>Aril Spetalen</v>
          </cell>
          <cell r="C14" t="str">
            <v>USF</v>
          </cell>
          <cell r="D14" t="str">
            <v>NOR</v>
          </cell>
          <cell r="E14">
            <v>896</v>
          </cell>
          <cell r="F14" t="str">
            <v>Express</v>
          </cell>
          <cell r="G14" t="str">
            <v>Mariatta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0.7987847222222223</v>
          </cell>
          <cell r="L14">
            <v>0.99639999999999995</v>
          </cell>
          <cell r="M14">
            <v>4.8609097222222293E-2</v>
          </cell>
          <cell r="N14">
            <v>0.5</v>
          </cell>
        </row>
        <row r="15">
          <cell r="B15" t="str">
            <v>Guri Kjæserud</v>
          </cell>
          <cell r="C15" t="str">
            <v>Oslo SF</v>
          </cell>
          <cell r="D15" t="str">
            <v>N</v>
          </cell>
          <cell r="E15">
            <v>123</v>
          </cell>
          <cell r="F15" t="str">
            <v>H-båt</v>
          </cell>
          <cell r="G15" t="str">
            <v>Hipp Hurra</v>
          </cell>
          <cell r="H15" t="str">
            <v>Nei</v>
          </cell>
          <cell r="I15" t="str">
            <v>Nei</v>
          </cell>
          <cell r="J15" t="str">
            <v>18:00</v>
          </cell>
          <cell r="K15">
            <v>0.79885416666666664</v>
          </cell>
          <cell r="L15">
            <v>1.0009999999999999</v>
          </cell>
          <cell r="M15">
            <v>4.8903020833333304E-2</v>
          </cell>
          <cell r="N15">
            <v>0.55555555555555558</v>
          </cell>
        </row>
        <row r="16">
          <cell r="B16" t="str">
            <v>Arild Vikse</v>
          </cell>
          <cell r="C16" t="str">
            <v>USF</v>
          </cell>
          <cell r="D16" t="str">
            <v>NOR</v>
          </cell>
          <cell r="E16">
            <v>175</v>
          </cell>
          <cell r="F16" t="str">
            <v>11 MOD</v>
          </cell>
          <cell r="G16" t="str">
            <v>Olivia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0.80064814814814822</v>
          </cell>
          <cell r="L16">
            <v>1.1223838566470257</v>
          </cell>
          <cell r="M16">
            <v>4.9052331512721849E-2</v>
          </cell>
          <cell r="N16">
            <v>0.61111111111111116</v>
          </cell>
        </row>
        <row r="17">
          <cell r="B17" t="str">
            <v>Joachim Lyng-Olsen</v>
          </cell>
          <cell r="C17" t="str">
            <v>USF</v>
          </cell>
          <cell r="D17" t="str">
            <v>NOR</v>
          </cell>
          <cell r="E17">
            <v>7055</v>
          </cell>
          <cell r="F17" t="str">
            <v>Contrast 33</v>
          </cell>
          <cell r="G17" t="str">
            <v>Vildensky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0.79745370370370372</v>
          </cell>
          <cell r="L17">
            <v>1.037032082159411</v>
          </cell>
          <cell r="M17">
            <v>4.9211013158027624E-2</v>
          </cell>
          <cell r="N17">
            <v>0.66666666666666663</v>
          </cell>
        </row>
        <row r="18">
          <cell r="B18" t="str">
            <v>Jonas Smitt-Amundsen</v>
          </cell>
          <cell r="C18" t="str">
            <v>USF</v>
          </cell>
          <cell r="D18" t="str">
            <v>NOR</v>
          </cell>
          <cell r="E18">
            <v>9775</v>
          </cell>
          <cell r="F18" t="str">
            <v xml:space="preserve"> First 31.7 LR</v>
          </cell>
          <cell r="G18" t="str">
            <v>BILBO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0.79604166666666665</v>
          </cell>
          <cell r="L18">
            <v>1.0786395942180425</v>
          </cell>
          <cell r="M18">
            <v>4.9662364650455683E-2</v>
          </cell>
          <cell r="N18">
            <v>0.72222222222222221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0.7982407407407407</v>
          </cell>
          <cell r="L19">
            <v>1.2343</v>
          </cell>
          <cell r="M19">
            <v>5.0972018518518354E-2</v>
          </cell>
          <cell r="N19">
            <v>0.77777777777777779</v>
          </cell>
        </row>
        <row r="20">
          <cell r="B20" t="str">
            <v>Stig Ulfsby</v>
          </cell>
          <cell r="C20" t="str">
            <v>USF</v>
          </cell>
          <cell r="D20" t="str">
            <v>NOR</v>
          </cell>
          <cell r="E20">
            <v>15953</v>
          </cell>
          <cell r="F20" t="str">
            <v>Sun Odyssey 35</v>
          </cell>
          <cell r="G20" t="str">
            <v>Balsam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0.79893518518518514</v>
          </cell>
          <cell r="L20">
            <v>1.0714999999999999</v>
          </cell>
          <cell r="M20">
            <v>5.2434050925925867E-2</v>
          </cell>
          <cell r="N20">
            <v>0.83333333333333337</v>
          </cell>
        </row>
        <row r="21">
          <cell r="B21" t="str">
            <v>Monica Hjelle</v>
          </cell>
          <cell r="C21" t="str">
            <v>USF</v>
          </cell>
          <cell r="D21" t="str">
            <v>NOR</v>
          </cell>
          <cell r="E21">
            <v>3567</v>
          </cell>
          <cell r="F21" t="str">
            <v>X-102</v>
          </cell>
          <cell r="G21" t="str">
            <v>BLÅTANN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0.79952546296296301</v>
          </cell>
          <cell r="L21">
            <v>1.0893527547367503</v>
          </cell>
          <cell r="M21">
            <v>5.395069950831665E-2</v>
          </cell>
          <cell r="N21">
            <v>0.88888888888888884</v>
          </cell>
        </row>
        <row r="22">
          <cell r="B22" t="str">
            <v>Andreas Haug</v>
          </cell>
          <cell r="C22" t="str">
            <v>FS</v>
          </cell>
          <cell r="D22" t="str">
            <v>NOR</v>
          </cell>
          <cell r="E22">
            <v>13911</v>
          </cell>
          <cell r="F22" t="str">
            <v>Archambault A35</v>
          </cell>
          <cell r="G22" t="str">
            <v>Flaks</v>
          </cell>
          <cell r="H22" t="str">
            <v>Nei</v>
          </cell>
          <cell r="I22" t="str">
            <v>Nei</v>
          </cell>
          <cell r="J22" t="str">
            <v>18:10</v>
          </cell>
          <cell r="K22">
            <v>0.80214120370370379</v>
          </cell>
          <cell r="L22">
            <v>1.2064999999999999</v>
          </cell>
          <cell r="M22">
            <v>5.4529890046296291E-2</v>
          </cell>
          <cell r="N22">
            <v>0.94444444444444442</v>
          </cell>
        </row>
        <row r="23">
          <cell r="B23" t="str">
            <v>Reidar Hauge</v>
          </cell>
          <cell r="C23" t="str">
            <v>USF</v>
          </cell>
          <cell r="D23" t="str">
            <v>F</v>
          </cell>
          <cell r="E23">
            <v>240</v>
          </cell>
          <cell r="F23" t="str">
            <v>Farrier F22R</v>
          </cell>
          <cell r="G23" t="str">
            <v>Trixi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0.80347222222222225</v>
          </cell>
          <cell r="L23">
            <v>1.3388115767135667</v>
          </cell>
          <cell r="M23">
            <v>6.2291927527645043E-2</v>
          </cell>
          <cell r="N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80FE-B151-40F3-B0E8-C3EB020B67EA}">
  <dimension ref="A1:AU948"/>
  <sheetViews>
    <sheetView tabSelected="1" zoomScaleNormal="100" workbookViewId="0">
      <pane ySplit="5" topLeftCell="A6" activePane="bottomLeft" state="frozenSplit"/>
      <selection pane="bottomLeft" activeCell="A4" sqref="A4:M23"/>
    </sheetView>
  </sheetViews>
  <sheetFormatPr baseColWidth="10" defaultColWidth="17.44140625" defaultRowHeight="15" customHeight="1" x14ac:dyDescent="0.25"/>
  <cols>
    <col min="1" max="1" width="5.5546875" style="10" customWidth="1"/>
    <col min="2" max="2" width="22.5546875" style="10" bestFit="1" customWidth="1"/>
    <col min="3" max="3" width="12.6640625" style="10" customWidth="1"/>
    <col min="4" max="4" width="6.109375" style="10" customWidth="1"/>
    <col min="5" max="5" width="15" style="10" customWidth="1"/>
    <col min="6" max="6" width="16.88671875" style="10" customWidth="1"/>
    <col min="7" max="7" width="14.5546875" style="10" customWidth="1"/>
    <col min="8" max="9" width="6" style="9" customWidth="1"/>
    <col min="10" max="10" width="8.5546875" style="10" customWidth="1"/>
    <col min="11" max="11" width="17" style="10" customWidth="1"/>
    <col min="12" max="12" width="8.88671875" style="10" customWidth="1"/>
    <col min="13" max="13" width="14.88671875" customWidth="1"/>
    <col min="14" max="14" width="6.5546875" customWidth="1"/>
    <col min="15" max="15" width="12.44140625" customWidth="1"/>
    <col min="16" max="16" width="26.44140625" style="20" customWidth="1"/>
    <col min="17" max="18" width="9" customWidth="1"/>
    <col min="19" max="19" width="8.44140625" customWidth="1"/>
    <col min="20" max="20" width="8.5546875" customWidth="1"/>
    <col min="21" max="28" width="9" customWidth="1"/>
    <col min="29" max="44" width="8.5546875" customWidth="1"/>
    <col min="45" max="46" width="6.5546875" style="211" customWidth="1"/>
  </cols>
  <sheetData>
    <row r="1" spans="1:46" ht="19.5" customHeight="1" x14ac:dyDescent="0.25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G1" t="s">
        <v>1</v>
      </c>
      <c r="AH1" t="s">
        <v>2</v>
      </c>
      <c r="AJ1" s="14" t="s">
        <v>3</v>
      </c>
      <c r="AK1" s="15"/>
      <c r="AL1" s="14" t="s">
        <v>4</v>
      </c>
      <c r="AM1" s="15"/>
      <c r="AN1" s="15"/>
      <c r="AS1" s="4"/>
      <c r="AT1" s="7"/>
    </row>
    <row r="2" spans="1:46" ht="19.5" customHeight="1" thickBot="1" x14ac:dyDescent="0.3">
      <c r="A2" s="16" t="s">
        <v>5</v>
      </c>
      <c r="B2" s="17"/>
      <c r="D2" s="9"/>
      <c r="E2" s="5" t="s">
        <v>6</v>
      </c>
      <c r="F2" s="18"/>
      <c r="G2" s="18"/>
      <c r="H2" s="19"/>
      <c r="I2" s="15" t="s">
        <v>7</v>
      </c>
      <c r="J2" s="4" t="s">
        <v>8</v>
      </c>
      <c r="K2" s="9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F2" t="s">
        <v>9</v>
      </c>
      <c r="AG2" s="22" t="s">
        <v>10</v>
      </c>
      <c r="AH2" s="22" t="s">
        <v>11</v>
      </c>
      <c r="AI2" s="23" t="s">
        <v>12</v>
      </c>
      <c r="AJ2" s="24" t="s">
        <v>13</v>
      </c>
      <c r="AK2" s="25"/>
      <c r="AL2" s="26" t="s">
        <v>14</v>
      </c>
      <c r="AM2" s="25"/>
      <c r="AN2" s="25"/>
      <c r="AS2" s="19"/>
      <c r="AT2" s="15"/>
    </row>
    <row r="3" spans="1:46" ht="19.5" customHeight="1" thickBot="1" x14ac:dyDescent="0.3">
      <c r="A3" s="27"/>
      <c r="B3" s="27"/>
      <c r="D3" s="9"/>
      <c r="E3" s="28" t="s">
        <v>12</v>
      </c>
      <c r="F3" s="18"/>
      <c r="G3" s="18"/>
      <c r="H3" s="19" t="s">
        <v>15</v>
      </c>
      <c r="I3" s="29">
        <v>18</v>
      </c>
      <c r="J3" s="19">
        <v>18</v>
      </c>
      <c r="K3" s="30"/>
      <c r="L3" s="25"/>
      <c r="M3" s="30"/>
      <c r="N3" s="31"/>
      <c r="O3" s="32"/>
      <c r="P3" s="33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34"/>
      <c r="AD3" s="35" t="s">
        <v>16</v>
      </c>
      <c r="AE3" s="36" t="s">
        <v>17</v>
      </c>
      <c r="AF3" s="37"/>
      <c r="AG3" s="259" t="s">
        <v>18</v>
      </c>
      <c r="AH3" s="260"/>
      <c r="AI3" s="260"/>
      <c r="AJ3" s="261"/>
      <c r="AK3" s="259" t="s">
        <v>19</v>
      </c>
      <c r="AL3" s="260"/>
      <c r="AM3" s="260"/>
      <c r="AN3" s="261"/>
      <c r="AO3" s="259" t="s">
        <v>20</v>
      </c>
      <c r="AP3" s="260"/>
      <c r="AQ3" s="260"/>
      <c r="AR3" s="261"/>
      <c r="AS3" s="27" t="s">
        <v>21</v>
      </c>
      <c r="AT3" s="29"/>
    </row>
    <row r="4" spans="1:46" ht="26.25" customHeight="1" thickBot="1" x14ac:dyDescent="0.3">
      <c r="A4" s="38" t="s">
        <v>22</v>
      </c>
      <c r="B4" s="39" t="s">
        <v>23</v>
      </c>
      <c r="C4" s="40" t="s">
        <v>24</v>
      </c>
      <c r="D4" s="262" t="s">
        <v>25</v>
      </c>
      <c r="E4" s="260"/>
      <c r="F4" s="41" t="s">
        <v>26</v>
      </c>
      <c r="G4" s="42" t="s">
        <v>27</v>
      </c>
      <c r="H4" s="43" t="s">
        <v>28</v>
      </c>
      <c r="I4" s="44" t="s">
        <v>29</v>
      </c>
      <c r="J4" s="45" t="s">
        <v>30</v>
      </c>
      <c r="K4" s="46" t="s">
        <v>31</v>
      </c>
      <c r="L4" s="47" t="s">
        <v>32</v>
      </c>
      <c r="M4" s="48" t="s">
        <v>33</v>
      </c>
      <c r="N4" s="49" t="s">
        <v>34</v>
      </c>
      <c r="O4" s="50" t="s">
        <v>35</v>
      </c>
      <c r="P4" s="51"/>
      <c r="Q4" s="52" t="s">
        <v>36</v>
      </c>
      <c r="R4" s="53" t="s">
        <v>37</v>
      </c>
      <c r="S4" s="53" t="s">
        <v>38</v>
      </c>
      <c r="T4" s="53" t="s">
        <v>39</v>
      </c>
      <c r="U4" s="54" t="s">
        <v>40</v>
      </c>
      <c r="V4" s="54" t="s">
        <v>41</v>
      </c>
      <c r="W4" s="54" t="s">
        <v>42</v>
      </c>
      <c r="X4" s="54" t="s">
        <v>43</v>
      </c>
      <c r="Y4" s="55" t="s">
        <v>44</v>
      </c>
      <c r="Z4" s="55" t="s">
        <v>45</v>
      </c>
      <c r="AA4" s="55" t="s">
        <v>46</v>
      </c>
      <c r="AB4" s="55" t="s">
        <v>47</v>
      </c>
      <c r="AC4" s="56" t="s">
        <v>48</v>
      </c>
      <c r="AD4" s="56" t="s">
        <v>49</v>
      </c>
      <c r="AE4" s="56" t="s">
        <v>50</v>
      </c>
      <c r="AF4" s="57" t="s">
        <v>51</v>
      </c>
      <c r="AG4" s="58" t="s">
        <v>48</v>
      </c>
      <c r="AH4" s="59" t="s">
        <v>49</v>
      </c>
      <c r="AI4" s="59" t="s">
        <v>50</v>
      </c>
      <c r="AJ4" s="60" t="s">
        <v>51</v>
      </c>
      <c r="AK4" s="58" t="s">
        <v>48</v>
      </c>
      <c r="AL4" s="59" t="s">
        <v>49</v>
      </c>
      <c r="AM4" s="59" t="s">
        <v>50</v>
      </c>
      <c r="AN4" s="60" t="s">
        <v>51</v>
      </c>
      <c r="AO4" s="58" t="s">
        <v>48</v>
      </c>
      <c r="AP4" s="59" t="s">
        <v>49</v>
      </c>
      <c r="AQ4" s="59" t="s">
        <v>50</v>
      </c>
      <c r="AR4" s="60" t="s">
        <v>51</v>
      </c>
      <c r="AS4" s="43" t="s">
        <v>28</v>
      </c>
      <c r="AT4" s="43" t="s">
        <v>29</v>
      </c>
    </row>
    <row r="5" spans="1:46" s="84" customFormat="1" ht="12.75" customHeight="1" x14ac:dyDescent="0.25">
      <c r="A5" s="61">
        <v>0</v>
      </c>
      <c r="B5" s="62"/>
      <c r="C5" s="63"/>
      <c r="D5" s="64"/>
      <c r="E5" s="65"/>
      <c r="F5" s="66"/>
      <c r="G5" s="67"/>
      <c r="H5" s="68"/>
      <c r="I5" s="69"/>
      <c r="J5" s="70"/>
      <c r="K5" s="71"/>
      <c r="L5" s="72"/>
      <c r="M5" s="73"/>
      <c r="N5" s="74"/>
      <c r="O5" s="75"/>
      <c r="P5" s="76"/>
      <c r="Q5" s="77"/>
      <c r="R5" s="78"/>
      <c r="S5" s="78"/>
      <c r="T5" s="78"/>
      <c r="U5" s="79"/>
      <c r="V5" s="79"/>
      <c r="W5" s="79"/>
      <c r="X5" s="79"/>
      <c r="Y5" s="80"/>
      <c r="Z5" s="80"/>
      <c r="AA5" s="80"/>
      <c r="AB5" s="80"/>
      <c r="AC5" s="81"/>
      <c r="AD5" s="82"/>
      <c r="AE5" s="82"/>
      <c r="AF5" s="83"/>
      <c r="AG5" s="81"/>
      <c r="AH5" s="82"/>
      <c r="AI5" s="82"/>
      <c r="AJ5" s="83"/>
      <c r="AK5" s="81"/>
      <c r="AL5" s="82"/>
      <c r="AM5" s="82"/>
      <c r="AN5" s="83"/>
      <c r="AO5" s="81"/>
      <c r="AP5" s="82"/>
      <c r="AQ5" s="82"/>
      <c r="AR5" s="83"/>
      <c r="AS5" s="68" t="s">
        <v>52</v>
      </c>
      <c r="AT5" s="68" t="s">
        <v>53</v>
      </c>
    </row>
    <row r="6" spans="1:46" s="110" customFormat="1" ht="13.65" customHeight="1" x14ac:dyDescent="0.25">
      <c r="A6" s="85">
        <v>1</v>
      </c>
      <c r="B6" s="86" t="s">
        <v>54</v>
      </c>
      <c r="C6" s="87" t="s">
        <v>55</v>
      </c>
      <c r="D6" s="88" t="s">
        <v>56</v>
      </c>
      <c r="E6" s="89">
        <v>70</v>
      </c>
      <c r="F6" s="86" t="s">
        <v>57</v>
      </c>
      <c r="G6" s="90" t="s">
        <v>58</v>
      </c>
      <c r="H6" s="91" t="s">
        <v>1</v>
      </c>
      <c r="I6" s="92" t="s">
        <v>2</v>
      </c>
      <c r="J6" s="93" t="str">
        <f t="shared" ref="J6:J23" si="0">IF(Q6&lt;0.97,"18:00","18:10")</f>
        <v>18:00</v>
      </c>
      <c r="K6" s="94">
        <v>0.79640046296296296</v>
      </c>
      <c r="L6" s="95">
        <f t="shared" ref="L6:L23" si="1">IF($E$3="lite",IF(AND(H6="nei",I6="ja"),AG6,IF(AND(H6="nei",I6="nei"),AH6,IF(AND(H6="ja",I6="ja"),AI6,AJ6))), IF($E$3="middels",IF(AND(H6="nei",I6="ja"),AK6,IF(AND(H6="nei",I6="nei"),AL6,IF(AND(H6="ja",I6="ja"),AM6,AN6))), IF($E$3="mye",IF(AND(H6="nei",I6="ja"),AO6,IF(AND(H6="nei",I6="nei"),AP6,IF(AND(H6="ja",I6="ja"),AQ6,AR6))))))</f>
        <v>0.95703221083455337</v>
      </c>
      <c r="M6" s="96">
        <f t="shared" ref="M6:M23" si="2">(K6-J6)*L6</f>
        <v>4.4406737653191253E-2</v>
      </c>
      <c r="N6" s="97">
        <f t="shared" ref="N6:N23" si="3">IF(K6="Dnf",1,(IF(K6="Dns",1.5,(IF(K6="Dsq",1.5,(A6/I$3))))))</f>
        <v>5.5555555555555552E-2</v>
      </c>
      <c r="O6" s="98">
        <v>95227075</v>
      </c>
      <c r="P6" s="99"/>
      <c r="Q6" s="100">
        <v>0.82630000000000003</v>
      </c>
      <c r="R6" s="101">
        <v>0.69220000000000004</v>
      </c>
      <c r="S6" s="101">
        <v>0.90759999999999996</v>
      </c>
      <c r="T6" s="102">
        <v>1.0245</v>
      </c>
      <c r="U6" s="103">
        <v>0.80740000000000001</v>
      </c>
      <c r="V6" s="103">
        <v>0.6895</v>
      </c>
      <c r="W6" s="103">
        <v>0.88819999999999999</v>
      </c>
      <c r="X6" s="103">
        <v>0.97950000000000004</v>
      </c>
      <c r="Y6" s="104">
        <v>0.7944</v>
      </c>
      <c r="Z6" s="104">
        <v>0.64810000000000001</v>
      </c>
      <c r="AA6" s="104">
        <v>0.87219999999999998</v>
      </c>
      <c r="AB6" s="104">
        <v>1.0009999999999999</v>
      </c>
      <c r="AC6" s="105">
        <f t="shared" ref="AC6:AC23" si="4">Q6</f>
        <v>0.82630000000000003</v>
      </c>
      <c r="AD6" s="106">
        <f t="shared" ref="AD6:AD23" si="5">Y6</f>
        <v>0.7944</v>
      </c>
      <c r="AE6" s="106">
        <f t="shared" ref="AE6:AE23" si="6">U6</f>
        <v>0.80740000000000001</v>
      </c>
      <c r="AF6" s="107">
        <f t="shared" ref="AF6:AF23" si="7">AD6*(U6/Q6)</f>
        <v>0.77622965024809387</v>
      </c>
      <c r="AG6" s="108">
        <f t="shared" ref="AG6:AG23" si="8">R6</f>
        <v>0.69220000000000004</v>
      </c>
      <c r="AH6" s="109">
        <f t="shared" ref="AH6:AH23" si="9">Z6</f>
        <v>0.64810000000000001</v>
      </c>
      <c r="AI6" s="109">
        <f t="shared" ref="AI6:AI23" si="10">V6</f>
        <v>0.6895</v>
      </c>
      <c r="AJ6" s="107">
        <f t="shared" ref="AJ6:AJ23" si="11">AH6*(V6/R6)</f>
        <v>0.64557201675816234</v>
      </c>
      <c r="AK6" s="108">
        <f t="shared" ref="AK6:AK23" si="12">S6</f>
        <v>0.90759999999999996</v>
      </c>
      <c r="AL6" s="109">
        <f t="shared" ref="AL6:AL23" si="13">AA6</f>
        <v>0.87219999999999998</v>
      </c>
      <c r="AM6" s="109">
        <f t="shared" ref="AM6:AM23" si="14">W6</f>
        <v>0.88819999999999999</v>
      </c>
      <c r="AN6" s="107">
        <f t="shared" ref="AN6:AN23" si="15">AL6*(W6/S6)</f>
        <v>0.85355667695019832</v>
      </c>
      <c r="AO6" s="108">
        <f t="shared" ref="AO6:AO23" si="16">T6</f>
        <v>1.0245</v>
      </c>
      <c r="AP6" s="109">
        <f t="shared" ref="AP6:AP23" si="17">AB6</f>
        <v>1.0009999999999999</v>
      </c>
      <c r="AQ6" s="109">
        <f t="shared" ref="AQ6:AQ23" si="18">X6</f>
        <v>0.97950000000000004</v>
      </c>
      <c r="AR6" s="107">
        <f t="shared" ref="AR6:AR23" si="19">AP6*(X6/T6)</f>
        <v>0.95703221083455337</v>
      </c>
      <c r="AS6" s="91" t="s">
        <v>1</v>
      </c>
      <c r="AT6" s="85" t="s">
        <v>2</v>
      </c>
    </row>
    <row r="7" spans="1:46" s="110" customFormat="1" ht="12.75" customHeight="1" x14ac:dyDescent="0.25">
      <c r="A7" s="85">
        <v>2</v>
      </c>
      <c r="B7" s="86" t="s">
        <v>59</v>
      </c>
      <c r="C7" s="87" t="s">
        <v>55</v>
      </c>
      <c r="D7" s="88" t="s">
        <v>56</v>
      </c>
      <c r="E7" s="89">
        <v>14784</v>
      </c>
      <c r="F7" s="111" t="s">
        <v>60</v>
      </c>
      <c r="G7" s="112" t="s">
        <v>61</v>
      </c>
      <c r="H7" s="91" t="s">
        <v>1</v>
      </c>
      <c r="I7" s="113" t="s">
        <v>2</v>
      </c>
      <c r="J7" s="93" t="str">
        <f t="shared" si="0"/>
        <v>18:00</v>
      </c>
      <c r="K7" s="114">
        <v>0.79203703703703709</v>
      </c>
      <c r="L7" s="95">
        <f t="shared" si="1"/>
        <v>1.0730786820029403</v>
      </c>
      <c r="M7" s="96">
        <f t="shared" si="2"/>
        <v>4.5109048299012557E-2</v>
      </c>
      <c r="N7" s="97">
        <f t="shared" si="3"/>
        <v>0.1111111111111111</v>
      </c>
      <c r="O7" s="98">
        <v>92057626</v>
      </c>
      <c r="P7" s="115"/>
      <c r="Q7" s="116">
        <v>0.95240000000000002</v>
      </c>
      <c r="R7" s="117">
        <v>0.81769999999999998</v>
      </c>
      <c r="S7" s="117">
        <v>1.0439000000000001</v>
      </c>
      <c r="T7" s="117">
        <v>1.1563000000000001</v>
      </c>
      <c r="U7" s="118">
        <v>0.92589999999999995</v>
      </c>
      <c r="V7" s="118">
        <v>0.80879999999999996</v>
      </c>
      <c r="W7" s="118">
        <v>1.0149999999999999</v>
      </c>
      <c r="X7" s="118">
        <v>1.1048</v>
      </c>
      <c r="Y7" s="119">
        <v>0.9</v>
      </c>
      <c r="Z7" s="119">
        <v>0.74309999999999998</v>
      </c>
      <c r="AA7" s="119">
        <v>0.99070000000000003</v>
      </c>
      <c r="AB7" s="119">
        <v>1.1231</v>
      </c>
      <c r="AC7" s="105">
        <f t="shared" si="4"/>
        <v>0.95240000000000002</v>
      </c>
      <c r="AD7" s="106">
        <f t="shared" si="5"/>
        <v>0.9</v>
      </c>
      <c r="AE7" s="106">
        <f t="shared" si="6"/>
        <v>0.92589999999999995</v>
      </c>
      <c r="AF7" s="107">
        <f t="shared" si="7"/>
        <v>0.8749580008399831</v>
      </c>
      <c r="AG7" s="108">
        <f t="shared" si="8"/>
        <v>0.81769999999999998</v>
      </c>
      <c r="AH7" s="109">
        <f t="shared" si="9"/>
        <v>0.74309999999999998</v>
      </c>
      <c r="AI7" s="109">
        <f t="shared" si="10"/>
        <v>0.80879999999999996</v>
      </c>
      <c r="AJ7" s="107">
        <f t="shared" si="11"/>
        <v>0.73501196037666627</v>
      </c>
      <c r="AK7" s="108">
        <f t="shared" si="12"/>
        <v>1.0439000000000001</v>
      </c>
      <c r="AL7" s="109">
        <f t="shared" si="13"/>
        <v>0.99070000000000003</v>
      </c>
      <c r="AM7" s="109">
        <f t="shared" si="14"/>
        <v>1.0149999999999999</v>
      </c>
      <c r="AN7" s="107">
        <f t="shared" si="15"/>
        <v>0.96327282306734352</v>
      </c>
      <c r="AO7" s="108">
        <f t="shared" si="16"/>
        <v>1.1563000000000001</v>
      </c>
      <c r="AP7" s="109">
        <f t="shared" si="17"/>
        <v>1.1231</v>
      </c>
      <c r="AQ7" s="109">
        <f t="shared" si="18"/>
        <v>1.1048</v>
      </c>
      <c r="AR7" s="107">
        <f t="shared" si="19"/>
        <v>1.0730786820029403</v>
      </c>
      <c r="AS7" s="85" t="s">
        <v>1</v>
      </c>
      <c r="AT7" s="85" t="s">
        <v>2</v>
      </c>
    </row>
    <row r="8" spans="1:46" s="110" customFormat="1" ht="13.65" customHeight="1" x14ac:dyDescent="0.25">
      <c r="A8" s="85">
        <v>3</v>
      </c>
      <c r="B8" s="120" t="s">
        <v>62</v>
      </c>
      <c r="C8" s="121" t="s">
        <v>63</v>
      </c>
      <c r="D8" s="122" t="s">
        <v>56</v>
      </c>
      <c r="E8" s="121">
        <v>9727</v>
      </c>
      <c r="F8" s="123" t="s">
        <v>64</v>
      </c>
      <c r="G8" s="124" t="s">
        <v>65</v>
      </c>
      <c r="H8" s="125" t="s">
        <v>1</v>
      </c>
      <c r="I8" s="126" t="s">
        <v>2</v>
      </c>
      <c r="J8" s="93" t="str">
        <f t="shared" si="0"/>
        <v>18:00</v>
      </c>
      <c r="K8" s="114">
        <v>0.79392361111111109</v>
      </c>
      <c r="L8" s="95">
        <f t="shared" si="1"/>
        <v>1.0383414062499998</v>
      </c>
      <c r="M8" s="96">
        <f t="shared" si="2"/>
        <v>4.5607704128689211E-2</v>
      </c>
      <c r="N8" s="97">
        <f t="shared" si="3"/>
        <v>0.16666666666666666</v>
      </c>
      <c r="O8" s="127">
        <v>90135104</v>
      </c>
      <c r="P8" s="128"/>
      <c r="Q8" s="129">
        <v>0.89829999999999999</v>
      </c>
      <c r="R8" s="130">
        <v>0.78110000000000002</v>
      </c>
      <c r="S8" s="130">
        <v>0.98640000000000005</v>
      </c>
      <c r="T8" s="130">
        <v>1.0880000000000001</v>
      </c>
      <c r="U8" s="131">
        <v>0.88849999999999996</v>
      </c>
      <c r="V8" s="131">
        <v>0.77810000000000001</v>
      </c>
      <c r="W8" s="131">
        <v>0.97640000000000005</v>
      </c>
      <c r="X8" s="131">
        <v>1.0692999999999999</v>
      </c>
      <c r="Y8" s="132">
        <v>0.8508</v>
      </c>
      <c r="Z8" s="132">
        <v>0.70520000000000005</v>
      </c>
      <c r="AA8" s="132">
        <v>0.93679999999999997</v>
      </c>
      <c r="AB8" s="132">
        <v>1.0565</v>
      </c>
      <c r="AC8" s="105">
        <f t="shared" si="4"/>
        <v>0.89829999999999999</v>
      </c>
      <c r="AD8" s="106">
        <f t="shared" si="5"/>
        <v>0.8508</v>
      </c>
      <c r="AE8" s="106">
        <f t="shared" si="6"/>
        <v>0.88849999999999996</v>
      </c>
      <c r="AF8" s="107">
        <f t="shared" si="7"/>
        <v>0.84151820104642105</v>
      </c>
      <c r="AG8" s="108">
        <f t="shared" si="8"/>
        <v>0.78110000000000002</v>
      </c>
      <c r="AH8" s="109">
        <f t="shared" si="9"/>
        <v>0.70520000000000005</v>
      </c>
      <c r="AI8" s="109">
        <f t="shared" si="10"/>
        <v>0.77810000000000001</v>
      </c>
      <c r="AJ8" s="107">
        <f t="shared" si="11"/>
        <v>0.70249151197029835</v>
      </c>
      <c r="AK8" s="108">
        <f t="shared" si="12"/>
        <v>0.98640000000000005</v>
      </c>
      <c r="AL8" s="109">
        <f t="shared" si="13"/>
        <v>0.93679999999999997</v>
      </c>
      <c r="AM8" s="109">
        <f t="shared" si="14"/>
        <v>0.97640000000000005</v>
      </c>
      <c r="AN8" s="107">
        <f t="shared" si="15"/>
        <v>0.92730283860502838</v>
      </c>
      <c r="AO8" s="108">
        <f t="shared" si="16"/>
        <v>1.0880000000000001</v>
      </c>
      <c r="AP8" s="109">
        <f t="shared" si="17"/>
        <v>1.0565</v>
      </c>
      <c r="AQ8" s="109">
        <f t="shared" si="18"/>
        <v>1.0692999999999999</v>
      </c>
      <c r="AR8" s="107">
        <f t="shared" si="19"/>
        <v>1.0383414062499998</v>
      </c>
      <c r="AS8" s="125" t="s">
        <v>1</v>
      </c>
      <c r="AT8" s="125" t="s">
        <v>1</v>
      </c>
    </row>
    <row r="9" spans="1:46" s="110" customFormat="1" ht="13.65" customHeight="1" x14ac:dyDescent="0.25">
      <c r="A9" s="85">
        <v>4</v>
      </c>
      <c r="B9" s="86" t="s">
        <v>66</v>
      </c>
      <c r="C9" s="87" t="s">
        <v>63</v>
      </c>
      <c r="D9" s="88" t="s">
        <v>56</v>
      </c>
      <c r="E9" s="89">
        <v>22</v>
      </c>
      <c r="F9" s="86" t="s">
        <v>67</v>
      </c>
      <c r="G9" s="133" t="s">
        <v>68</v>
      </c>
      <c r="H9" s="91" t="s">
        <v>1</v>
      </c>
      <c r="I9" s="113" t="s">
        <v>2</v>
      </c>
      <c r="J9" s="93" t="str">
        <f t="shared" si="0"/>
        <v>18:00</v>
      </c>
      <c r="K9" s="114">
        <v>0.79798611111111117</v>
      </c>
      <c r="L9" s="95">
        <f t="shared" si="1"/>
        <v>0.96736277139824367</v>
      </c>
      <c r="M9" s="96">
        <f t="shared" si="2"/>
        <v>4.6419977433068561E-2</v>
      </c>
      <c r="N9" s="134">
        <f t="shared" si="3"/>
        <v>0.22222222222222221</v>
      </c>
      <c r="O9" s="135">
        <v>90088476</v>
      </c>
      <c r="P9" s="115"/>
      <c r="Q9" s="116">
        <v>0.85019999999999996</v>
      </c>
      <c r="R9" s="117">
        <v>0.72640000000000005</v>
      </c>
      <c r="S9" s="117">
        <v>0.93089999999999995</v>
      </c>
      <c r="T9" s="117">
        <v>1.0363</v>
      </c>
      <c r="U9" s="118">
        <v>0.83350000000000002</v>
      </c>
      <c r="V9" s="136">
        <v>0.72409999999999997</v>
      </c>
      <c r="W9" s="136">
        <v>0.91420000000000001</v>
      </c>
      <c r="X9" s="136">
        <v>0.99639999999999995</v>
      </c>
      <c r="Y9" s="137">
        <v>0.81720000000000004</v>
      </c>
      <c r="Z9" s="137">
        <v>0.6835</v>
      </c>
      <c r="AA9" s="137">
        <v>0.89570000000000005</v>
      </c>
      <c r="AB9" s="137">
        <v>1.0061</v>
      </c>
      <c r="AC9" s="105">
        <f t="shared" si="4"/>
        <v>0.85019999999999996</v>
      </c>
      <c r="AD9" s="106">
        <f t="shared" si="5"/>
        <v>0.81720000000000004</v>
      </c>
      <c r="AE9" s="106">
        <f t="shared" si="6"/>
        <v>0.83350000000000002</v>
      </c>
      <c r="AF9" s="107">
        <f t="shared" si="7"/>
        <v>0.80114820042342982</v>
      </c>
      <c r="AG9" s="108">
        <f t="shared" si="8"/>
        <v>0.72640000000000005</v>
      </c>
      <c r="AH9" s="109">
        <f t="shared" si="9"/>
        <v>0.6835</v>
      </c>
      <c r="AI9" s="109">
        <f t="shared" si="10"/>
        <v>0.72409999999999997</v>
      </c>
      <c r="AJ9" s="107">
        <f t="shared" si="11"/>
        <v>0.68133583425110122</v>
      </c>
      <c r="AK9" s="108">
        <f t="shared" si="12"/>
        <v>0.93089999999999995</v>
      </c>
      <c r="AL9" s="109">
        <f t="shared" si="13"/>
        <v>0.89570000000000005</v>
      </c>
      <c r="AM9" s="109">
        <f t="shared" si="14"/>
        <v>0.91420000000000001</v>
      </c>
      <c r="AN9" s="107">
        <f t="shared" si="15"/>
        <v>0.87963147491674731</v>
      </c>
      <c r="AO9" s="108">
        <f t="shared" si="16"/>
        <v>1.0363</v>
      </c>
      <c r="AP9" s="109">
        <f t="shared" si="17"/>
        <v>1.0061</v>
      </c>
      <c r="AQ9" s="109">
        <f t="shared" si="18"/>
        <v>0.99639999999999995</v>
      </c>
      <c r="AR9" s="107">
        <f t="shared" si="19"/>
        <v>0.96736277139824367</v>
      </c>
      <c r="AS9" s="91" t="s">
        <v>1</v>
      </c>
      <c r="AT9" s="91" t="s">
        <v>1</v>
      </c>
    </row>
    <row r="10" spans="1:46" s="110" customFormat="1" ht="12.75" customHeight="1" x14ac:dyDescent="0.3">
      <c r="A10" s="85">
        <v>5</v>
      </c>
      <c r="B10" s="86" t="s">
        <v>69</v>
      </c>
      <c r="C10" s="87" t="s">
        <v>63</v>
      </c>
      <c r="D10" s="88" t="s">
        <v>56</v>
      </c>
      <c r="E10" s="89">
        <v>11733</v>
      </c>
      <c r="F10" s="86" t="s">
        <v>70</v>
      </c>
      <c r="G10" s="90" t="s">
        <v>71</v>
      </c>
      <c r="H10" s="85" t="s">
        <v>1</v>
      </c>
      <c r="I10" s="138" t="s">
        <v>2</v>
      </c>
      <c r="J10" s="93" t="str">
        <f t="shared" si="0"/>
        <v>18:10</v>
      </c>
      <c r="K10" s="114">
        <v>0.79662037037037037</v>
      </c>
      <c r="L10" s="95">
        <f t="shared" si="1"/>
        <v>1.1884992679591344</v>
      </c>
      <c r="M10" s="96">
        <f t="shared" si="2"/>
        <v>4.7154808918563697E-2</v>
      </c>
      <c r="N10" s="134">
        <f t="shared" si="3"/>
        <v>0.27777777777777779</v>
      </c>
      <c r="O10" s="139">
        <v>45065008</v>
      </c>
      <c r="P10" s="140"/>
      <c r="Q10" s="141">
        <v>1.0169999999999999</v>
      </c>
      <c r="R10" s="142">
        <v>0.86950000000000005</v>
      </c>
      <c r="S10" s="142">
        <v>1.1162000000000001</v>
      </c>
      <c r="T10" s="142">
        <v>1.2431000000000001</v>
      </c>
      <c r="U10" s="143">
        <v>1.0009999999999999</v>
      </c>
      <c r="V10" s="118">
        <v>0.86599999999999999</v>
      </c>
      <c r="W10" s="118">
        <v>1.0984</v>
      </c>
      <c r="X10" s="118">
        <v>1.2114</v>
      </c>
      <c r="Y10" s="119">
        <v>0.98150000000000004</v>
      </c>
      <c r="Z10" s="119">
        <v>0.8276</v>
      </c>
      <c r="AA10" s="119">
        <v>1.0828</v>
      </c>
      <c r="AB10" s="119">
        <v>1.2196</v>
      </c>
      <c r="AC10" s="105">
        <f t="shared" si="4"/>
        <v>1.0169999999999999</v>
      </c>
      <c r="AD10" s="106">
        <f t="shared" si="5"/>
        <v>0.98150000000000004</v>
      </c>
      <c r="AE10" s="106">
        <f t="shared" si="6"/>
        <v>1.0009999999999999</v>
      </c>
      <c r="AF10" s="107">
        <f t="shared" si="7"/>
        <v>0.96605850540806304</v>
      </c>
      <c r="AG10" s="108">
        <f t="shared" si="8"/>
        <v>0.86950000000000005</v>
      </c>
      <c r="AH10" s="109">
        <f t="shared" si="9"/>
        <v>0.8276</v>
      </c>
      <c r="AI10" s="109">
        <f t="shared" si="10"/>
        <v>0.86599999999999999</v>
      </c>
      <c r="AJ10" s="107">
        <f t="shared" si="11"/>
        <v>0.82426866014951117</v>
      </c>
      <c r="AK10" s="108">
        <f t="shared" si="12"/>
        <v>1.1162000000000001</v>
      </c>
      <c r="AL10" s="109">
        <f t="shared" si="13"/>
        <v>1.0828</v>
      </c>
      <c r="AM10" s="109">
        <f t="shared" si="14"/>
        <v>1.0984</v>
      </c>
      <c r="AN10" s="107">
        <f t="shared" si="15"/>
        <v>1.0655326285611897</v>
      </c>
      <c r="AO10" s="108">
        <f t="shared" si="16"/>
        <v>1.2431000000000001</v>
      </c>
      <c r="AP10" s="109">
        <f t="shared" si="17"/>
        <v>1.2196</v>
      </c>
      <c r="AQ10" s="109">
        <f t="shared" si="18"/>
        <v>1.2114</v>
      </c>
      <c r="AR10" s="107">
        <f t="shared" si="19"/>
        <v>1.1884992679591344</v>
      </c>
      <c r="AS10" s="85" t="s">
        <v>1</v>
      </c>
      <c r="AT10" s="85" t="s">
        <v>1</v>
      </c>
    </row>
    <row r="11" spans="1:46" s="110" customFormat="1" ht="12.75" customHeight="1" x14ac:dyDescent="0.25">
      <c r="A11" s="85">
        <v>6</v>
      </c>
      <c r="B11" s="86" t="s">
        <v>72</v>
      </c>
      <c r="C11" s="87" t="s">
        <v>63</v>
      </c>
      <c r="D11" s="88" t="s">
        <v>56</v>
      </c>
      <c r="E11" s="89">
        <v>63</v>
      </c>
      <c r="F11" s="86" t="s">
        <v>57</v>
      </c>
      <c r="G11" s="90" t="s">
        <v>73</v>
      </c>
      <c r="H11" s="91" t="s">
        <v>1</v>
      </c>
      <c r="I11" s="92" t="s">
        <v>2</v>
      </c>
      <c r="J11" s="93" t="str">
        <f t="shared" si="0"/>
        <v>18:00</v>
      </c>
      <c r="K11" s="94">
        <v>0.79935185185185187</v>
      </c>
      <c r="L11" s="95">
        <f t="shared" si="1"/>
        <v>0.95703221083455337</v>
      </c>
      <c r="M11" s="96">
        <f t="shared" si="2"/>
        <v>4.7231311886557138E-2</v>
      </c>
      <c r="N11" s="134">
        <f t="shared" si="3"/>
        <v>0.33333333333333331</v>
      </c>
      <c r="O11" s="98">
        <v>90046568</v>
      </c>
      <c r="P11" s="144"/>
      <c r="Q11" s="100">
        <v>0.82630000000000003</v>
      </c>
      <c r="R11" s="101">
        <v>0.69220000000000004</v>
      </c>
      <c r="S11" s="101">
        <v>0.90759999999999996</v>
      </c>
      <c r="T11" s="102">
        <v>1.0245</v>
      </c>
      <c r="U11" s="103">
        <v>0.80740000000000001</v>
      </c>
      <c r="V11" s="103">
        <v>0.6895</v>
      </c>
      <c r="W11" s="103">
        <v>0.88819999999999999</v>
      </c>
      <c r="X11" s="103">
        <v>0.97950000000000004</v>
      </c>
      <c r="Y11" s="104">
        <v>0.7944</v>
      </c>
      <c r="Z11" s="104">
        <v>0.64810000000000001</v>
      </c>
      <c r="AA11" s="104">
        <v>0.87219999999999998</v>
      </c>
      <c r="AB11" s="104">
        <v>1.0009999999999999</v>
      </c>
      <c r="AC11" s="105">
        <f t="shared" si="4"/>
        <v>0.82630000000000003</v>
      </c>
      <c r="AD11" s="106">
        <f t="shared" si="5"/>
        <v>0.7944</v>
      </c>
      <c r="AE11" s="106">
        <f t="shared" si="6"/>
        <v>0.80740000000000001</v>
      </c>
      <c r="AF11" s="107">
        <f t="shared" si="7"/>
        <v>0.77622965024809387</v>
      </c>
      <c r="AG11" s="108">
        <f t="shared" si="8"/>
        <v>0.69220000000000004</v>
      </c>
      <c r="AH11" s="109">
        <f t="shared" si="9"/>
        <v>0.64810000000000001</v>
      </c>
      <c r="AI11" s="109">
        <f t="shared" si="10"/>
        <v>0.6895</v>
      </c>
      <c r="AJ11" s="107">
        <f t="shared" si="11"/>
        <v>0.64557201675816234</v>
      </c>
      <c r="AK11" s="108">
        <f t="shared" si="12"/>
        <v>0.90759999999999996</v>
      </c>
      <c r="AL11" s="109">
        <f t="shared" si="13"/>
        <v>0.87219999999999998</v>
      </c>
      <c r="AM11" s="109">
        <f t="shared" si="14"/>
        <v>0.88819999999999999</v>
      </c>
      <c r="AN11" s="107">
        <f t="shared" si="15"/>
        <v>0.85355667695019832</v>
      </c>
      <c r="AO11" s="108">
        <f t="shared" si="16"/>
        <v>1.0245</v>
      </c>
      <c r="AP11" s="109">
        <f t="shared" si="17"/>
        <v>1.0009999999999999</v>
      </c>
      <c r="AQ11" s="109">
        <f t="shared" si="18"/>
        <v>0.97950000000000004</v>
      </c>
      <c r="AR11" s="107">
        <f t="shared" si="19"/>
        <v>0.95703221083455337</v>
      </c>
      <c r="AS11" s="91" t="s">
        <v>1</v>
      </c>
      <c r="AT11" s="85" t="s">
        <v>2</v>
      </c>
    </row>
    <row r="12" spans="1:46" s="110" customFormat="1" ht="12.75" customHeight="1" x14ac:dyDescent="0.25">
      <c r="A12" s="85">
        <v>7</v>
      </c>
      <c r="B12" s="145" t="s">
        <v>74</v>
      </c>
      <c r="C12" s="146" t="s">
        <v>55</v>
      </c>
      <c r="D12" s="147" t="s">
        <v>56</v>
      </c>
      <c r="E12" s="146">
        <v>14118</v>
      </c>
      <c r="F12" s="145" t="s">
        <v>75</v>
      </c>
      <c r="G12" s="148" t="s">
        <v>76</v>
      </c>
      <c r="H12" s="149" t="s">
        <v>1</v>
      </c>
      <c r="I12" s="150" t="s">
        <v>2</v>
      </c>
      <c r="J12" s="93" t="str">
        <f t="shared" si="0"/>
        <v>18:10</v>
      </c>
      <c r="K12" s="151">
        <v>0.79524305555555552</v>
      </c>
      <c r="L12" s="152">
        <f t="shared" si="1"/>
        <v>1.2443359230710525</v>
      </c>
      <c r="M12" s="153">
        <f t="shared" si="2"/>
        <v>4.7656337609283561E-2</v>
      </c>
      <c r="N12" s="97">
        <f t="shared" si="3"/>
        <v>0.3888888888888889</v>
      </c>
      <c r="O12" s="154">
        <v>90691690</v>
      </c>
      <c r="P12" s="155"/>
      <c r="Q12" s="156">
        <v>1.0794999999999999</v>
      </c>
      <c r="R12" s="157">
        <v>0.93049999999999999</v>
      </c>
      <c r="S12" s="157">
        <v>1.1816</v>
      </c>
      <c r="T12" s="157">
        <v>1.3103</v>
      </c>
      <c r="U12" s="158">
        <v>1.0597000000000001</v>
      </c>
      <c r="V12" s="158">
        <v>0.92359999999999998</v>
      </c>
      <c r="W12" s="158">
        <v>1.1598999999999999</v>
      </c>
      <c r="X12" s="158">
        <v>1.2724</v>
      </c>
      <c r="Y12" s="159">
        <v>1.0217000000000001</v>
      </c>
      <c r="Z12" s="159">
        <v>0.85560000000000003</v>
      </c>
      <c r="AA12" s="159">
        <v>1.1277999999999999</v>
      </c>
      <c r="AB12" s="159">
        <v>1.2814000000000001</v>
      </c>
      <c r="AC12" s="105">
        <f t="shared" si="4"/>
        <v>1.0794999999999999</v>
      </c>
      <c r="AD12" s="106">
        <f t="shared" si="5"/>
        <v>1.0217000000000001</v>
      </c>
      <c r="AE12" s="106">
        <f t="shared" si="6"/>
        <v>1.0597000000000001</v>
      </c>
      <c r="AF12" s="107">
        <f t="shared" si="7"/>
        <v>1.0029601574803153</v>
      </c>
      <c r="AG12" s="108">
        <f t="shared" si="8"/>
        <v>0.93049999999999999</v>
      </c>
      <c r="AH12" s="109">
        <f t="shared" si="9"/>
        <v>0.85560000000000003</v>
      </c>
      <c r="AI12" s="109">
        <f t="shared" si="10"/>
        <v>0.92359999999999998</v>
      </c>
      <c r="AJ12" s="107">
        <f t="shared" si="11"/>
        <v>0.84925541106931757</v>
      </c>
      <c r="AK12" s="108">
        <f t="shared" si="12"/>
        <v>1.1816</v>
      </c>
      <c r="AL12" s="109">
        <f t="shared" si="13"/>
        <v>1.1277999999999999</v>
      </c>
      <c r="AM12" s="109">
        <f t="shared" si="14"/>
        <v>1.1598999999999999</v>
      </c>
      <c r="AN12" s="107">
        <f t="shared" si="15"/>
        <v>1.1070880331753552</v>
      </c>
      <c r="AO12" s="108">
        <f t="shared" si="16"/>
        <v>1.3103</v>
      </c>
      <c r="AP12" s="109">
        <f t="shared" si="17"/>
        <v>1.2814000000000001</v>
      </c>
      <c r="AQ12" s="109">
        <f t="shared" si="18"/>
        <v>1.2724</v>
      </c>
      <c r="AR12" s="107">
        <f t="shared" si="19"/>
        <v>1.2443359230710525</v>
      </c>
      <c r="AS12" s="149" t="s">
        <v>1</v>
      </c>
      <c r="AT12" s="149" t="s">
        <v>2</v>
      </c>
    </row>
    <row r="13" spans="1:46" s="110" customFormat="1" ht="12.75" customHeight="1" x14ac:dyDescent="0.25">
      <c r="A13" s="85">
        <v>8</v>
      </c>
      <c r="B13" s="86" t="s">
        <v>77</v>
      </c>
      <c r="C13" s="87" t="s">
        <v>55</v>
      </c>
      <c r="D13" s="88" t="s">
        <v>56</v>
      </c>
      <c r="E13" s="89">
        <v>11620</v>
      </c>
      <c r="F13" s="86" t="s">
        <v>78</v>
      </c>
      <c r="G13" s="133" t="s">
        <v>79</v>
      </c>
      <c r="H13" s="91" t="s">
        <v>2</v>
      </c>
      <c r="I13" s="92" t="s">
        <v>2</v>
      </c>
      <c r="J13" s="93" t="str">
        <f t="shared" si="0"/>
        <v>18:10</v>
      </c>
      <c r="K13" s="114">
        <v>0.79718750000000005</v>
      </c>
      <c r="L13" s="95">
        <f t="shared" si="1"/>
        <v>1.1863999999999999</v>
      </c>
      <c r="M13" s="96">
        <f t="shared" si="2"/>
        <v>4.7744361111111064E-2</v>
      </c>
      <c r="N13" s="134">
        <f t="shared" si="3"/>
        <v>0.44444444444444442</v>
      </c>
      <c r="O13" s="98">
        <v>97723926</v>
      </c>
      <c r="P13" s="144"/>
      <c r="Q13" s="116">
        <v>0.99280000000000002</v>
      </c>
      <c r="R13" s="117">
        <v>0.8427</v>
      </c>
      <c r="S13" s="117">
        <v>1.0908</v>
      </c>
      <c r="T13" s="117">
        <v>1.2179</v>
      </c>
      <c r="U13" s="118">
        <v>0.97719999999999996</v>
      </c>
      <c r="V13" s="118">
        <v>0.83940000000000003</v>
      </c>
      <c r="W13" s="118">
        <v>1.0739000000000001</v>
      </c>
      <c r="X13" s="118">
        <v>1.1843999999999999</v>
      </c>
      <c r="Y13" s="119">
        <v>0.94779999999999998</v>
      </c>
      <c r="Z13" s="119">
        <v>0.78659999999999997</v>
      </c>
      <c r="AA13" s="119">
        <v>1.0463</v>
      </c>
      <c r="AB13" s="119">
        <v>1.1863999999999999</v>
      </c>
      <c r="AC13" s="105">
        <f t="shared" si="4"/>
        <v>0.99280000000000002</v>
      </c>
      <c r="AD13" s="106">
        <f t="shared" si="5"/>
        <v>0.94779999999999998</v>
      </c>
      <c r="AE13" s="106">
        <f t="shared" si="6"/>
        <v>0.97719999999999996</v>
      </c>
      <c r="AF13" s="107">
        <f t="shared" si="7"/>
        <v>0.93290709105560021</v>
      </c>
      <c r="AG13" s="108">
        <f t="shared" si="8"/>
        <v>0.8427</v>
      </c>
      <c r="AH13" s="109">
        <f t="shared" si="9"/>
        <v>0.78659999999999997</v>
      </c>
      <c r="AI13" s="109">
        <f t="shared" si="10"/>
        <v>0.83940000000000003</v>
      </c>
      <c r="AJ13" s="107">
        <f t="shared" si="11"/>
        <v>0.78351968672125305</v>
      </c>
      <c r="AK13" s="108">
        <f t="shared" si="12"/>
        <v>1.0908</v>
      </c>
      <c r="AL13" s="109">
        <f t="shared" si="13"/>
        <v>1.0463</v>
      </c>
      <c r="AM13" s="109">
        <f t="shared" si="14"/>
        <v>1.0739000000000001</v>
      </c>
      <c r="AN13" s="107">
        <f t="shared" si="15"/>
        <v>1.030089448111478</v>
      </c>
      <c r="AO13" s="108">
        <f t="shared" si="16"/>
        <v>1.2179</v>
      </c>
      <c r="AP13" s="109">
        <f t="shared" si="17"/>
        <v>1.1863999999999999</v>
      </c>
      <c r="AQ13" s="109">
        <f t="shared" si="18"/>
        <v>1.1843999999999999</v>
      </c>
      <c r="AR13" s="107">
        <f t="shared" si="19"/>
        <v>1.1537664504474914</v>
      </c>
      <c r="AS13" s="91" t="s">
        <v>2</v>
      </c>
      <c r="AT13" s="91" t="s">
        <v>1</v>
      </c>
    </row>
    <row r="14" spans="1:46" s="110" customFormat="1" ht="12.75" customHeight="1" x14ac:dyDescent="0.25">
      <c r="A14" s="85">
        <v>9</v>
      </c>
      <c r="B14" s="86" t="s">
        <v>80</v>
      </c>
      <c r="C14" s="87" t="s">
        <v>55</v>
      </c>
      <c r="D14" s="88" t="s">
        <v>56</v>
      </c>
      <c r="E14" s="89">
        <v>896</v>
      </c>
      <c r="F14" s="86" t="s">
        <v>67</v>
      </c>
      <c r="G14" s="133" t="s">
        <v>81</v>
      </c>
      <c r="H14" s="91" t="s">
        <v>1</v>
      </c>
      <c r="I14" s="113" t="s">
        <v>1</v>
      </c>
      <c r="J14" s="93" t="str">
        <f t="shared" si="0"/>
        <v>18:00</v>
      </c>
      <c r="K14" s="114">
        <v>0.7987847222222223</v>
      </c>
      <c r="L14" s="95">
        <f t="shared" si="1"/>
        <v>0.99639999999999995</v>
      </c>
      <c r="M14" s="96">
        <f t="shared" si="2"/>
        <v>4.8609097222222293E-2</v>
      </c>
      <c r="N14" s="97">
        <f t="shared" si="3"/>
        <v>0.5</v>
      </c>
      <c r="O14" s="135">
        <v>93458224</v>
      </c>
      <c r="P14" s="144"/>
      <c r="Q14" s="116">
        <v>0.85019999999999996</v>
      </c>
      <c r="R14" s="117">
        <v>0.72640000000000005</v>
      </c>
      <c r="S14" s="117">
        <v>0.93089999999999995</v>
      </c>
      <c r="T14" s="117">
        <v>1.0363</v>
      </c>
      <c r="U14" s="118">
        <v>0.83350000000000002</v>
      </c>
      <c r="V14" s="118">
        <v>0.72409999999999997</v>
      </c>
      <c r="W14" s="118">
        <v>0.91420000000000001</v>
      </c>
      <c r="X14" s="118">
        <v>0.99639999999999995</v>
      </c>
      <c r="Y14" s="119">
        <v>0.81720000000000004</v>
      </c>
      <c r="Z14" s="119">
        <v>0.6835</v>
      </c>
      <c r="AA14" s="119">
        <v>0.89570000000000005</v>
      </c>
      <c r="AB14" s="119">
        <v>1.0061</v>
      </c>
      <c r="AC14" s="105">
        <f t="shared" si="4"/>
        <v>0.85019999999999996</v>
      </c>
      <c r="AD14" s="106">
        <f t="shared" si="5"/>
        <v>0.81720000000000004</v>
      </c>
      <c r="AE14" s="106">
        <f t="shared" si="6"/>
        <v>0.83350000000000002</v>
      </c>
      <c r="AF14" s="107">
        <f t="shared" si="7"/>
        <v>0.80114820042342982</v>
      </c>
      <c r="AG14" s="108">
        <f t="shared" si="8"/>
        <v>0.72640000000000005</v>
      </c>
      <c r="AH14" s="109">
        <f t="shared" si="9"/>
        <v>0.6835</v>
      </c>
      <c r="AI14" s="109">
        <f t="shared" si="10"/>
        <v>0.72409999999999997</v>
      </c>
      <c r="AJ14" s="107">
        <f t="shared" si="11"/>
        <v>0.68133583425110122</v>
      </c>
      <c r="AK14" s="108">
        <f t="shared" si="12"/>
        <v>0.93089999999999995</v>
      </c>
      <c r="AL14" s="109">
        <f t="shared" si="13"/>
        <v>0.89570000000000005</v>
      </c>
      <c r="AM14" s="109">
        <f t="shared" si="14"/>
        <v>0.91420000000000001</v>
      </c>
      <c r="AN14" s="107">
        <f t="shared" si="15"/>
        <v>0.87963147491674731</v>
      </c>
      <c r="AO14" s="108">
        <f t="shared" si="16"/>
        <v>1.0363</v>
      </c>
      <c r="AP14" s="109">
        <f t="shared" si="17"/>
        <v>1.0061</v>
      </c>
      <c r="AQ14" s="109">
        <f t="shared" si="18"/>
        <v>0.99639999999999995</v>
      </c>
      <c r="AR14" s="107">
        <f t="shared" si="19"/>
        <v>0.96736277139824367</v>
      </c>
      <c r="AS14" s="91" t="s">
        <v>1</v>
      </c>
      <c r="AT14" s="91" t="s">
        <v>1</v>
      </c>
    </row>
    <row r="15" spans="1:46" s="110" customFormat="1" ht="13.65" customHeight="1" x14ac:dyDescent="0.25">
      <c r="A15" s="85">
        <v>10</v>
      </c>
      <c r="B15" s="160" t="s">
        <v>82</v>
      </c>
      <c r="C15" s="161" t="s">
        <v>83</v>
      </c>
      <c r="D15" s="162" t="s">
        <v>84</v>
      </c>
      <c r="E15" s="163">
        <v>123</v>
      </c>
      <c r="F15" s="160" t="s">
        <v>57</v>
      </c>
      <c r="G15" s="124" t="s">
        <v>85</v>
      </c>
      <c r="H15" s="164" t="s">
        <v>2</v>
      </c>
      <c r="I15" s="165" t="s">
        <v>2</v>
      </c>
      <c r="J15" s="93" t="str">
        <f t="shared" si="0"/>
        <v>18:00</v>
      </c>
      <c r="K15" s="94">
        <v>0.79885416666666664</v>
      </c>
      <c r="L15" s="95">
        <f t="shared" si="1"/>
        <v>1.0009999999999999</v>
      </c>
      <c r="M15" s="96">
        <f t="shared" si="2"/>
        <v>4.8903020833333304E-2</v>
      </c>
      <c r="N15" s="97">
        <f t="shared" si="3"/>
        <v>0.55555555555555558</v>
      </c>
      <c r="O15" s="166">
        <v>92226193</v>
      </c>
      <c r="P15" s="167"/>
      <c r="Q15" s="100">
        <v>0.82630000000000003</v>
      </c>
      <c r="R15" s="101">
        <v>0.69220000000000004</v>
      </c>
      <c r="S15" s="101">
        <v>0.90759999999999996</v>
      </c>
      <c r="T15" s="102">
        <v>1.0245</v>
      </c>
      <c r="U15" s="103">
        <v>0.80740000000000001</v>
      </c>
      <c r="V15" s="103">
        <v>0.6895</v>
      </c>
      <c r="W15" s="103">
        <v>0.88819999999999999</v>
      </c>
      <c r="X15" s="103">
        <v>0.97950000000000004</v>
      </c>
      <c r="Y15" s="104">
        <v>0.7944</v>
      </c>
      <c r="Z15" s="104">
        <v>0.64810000000000001</v>
      </c>
      <c r="AA15" s="104">
        <v>0.87219999999999998</v>
      </c>
      <c r="AB15" s="104">
        <v>1.0009999999999999</v>
      </c>
      <c r="AC15" s="105">
        <f t="shared" si="4"/>
        <v>0.82630000000000003</v>
      </c>
      <c r="AD15" s="106">
        <f t="shared" si="5"/>
        <v>0.7944</v>
      </c>
      <c r="AE15" s="106">
        <f t="shared" si="6"/>
        <v>0.80740000000000001</v>
      </c>
      <c r="AF15" s="107">
        <f t="shared" si="7"/>
        <v>0.77622965024809387</v>
      </c>
      <c r="AG15" s="108">
        <f t="shared" si="8"/>
        <v>0.69220000000000004</v>
      </c>
      <c r="AH15" s="109">
        <f t="shared" si="9"/>
        <v>0.64810000000000001</v>
      </c>
      <c r="AI15" s="109">
        <f t="shared" si="10"/>
        <v>0.6895</v>
      </c>
      <c r="AJ15" s="107">
        <f t="shared" si="11"/>
        <v>0.64557201675816234</v>
      </c>
      <c r="AK15" s="108">
        <f t="shared" si="12"/>
        <v>0.90759999999999996</v>
      </c>
      <c r="AL15" s="109">
        <f t="shared" si="13"/>
        <v>0.87219999999999998</v>
      </c>
      <c r="AM15" s="109">
        <f t="shared" si="14"/>
        <v>0.88819999999999999</v>
      </c>
      <c r="AN15" s="107">
        <f t="shared" si="15"/>
        <v>0.85355667695019832</v>
      </c>
      <c r="AO15" s="108">
        <f t="shared" si="16"/>
        <v>1.0245</v>
      </c>
      <c r="AP15" s="109">
        <f t="shared" si="17"/>
        <v>1.0009999999999999</v>
      </c>
      <c r="AQ15" s="109">
        <f t="shared" si="18"/>
        <v>0.97950000000000004</v>
      </c>
      <c r="AR15" s="107">
        <f t="shared" si="19"/>
        <v>0.95703221083455337</v>
      </c>
      <c r="AS15" s="164" t="s">
        <v>1</v>
      </c>
      <c r="AT15" s="125" t="s">
        <v>1</v>
      </c>
    </row>
    <row r="16" spans="1:46" s="110" customFormat="1" ht="12.75" customHeight="1" x14ac:dyDescent="0.25">
      <c r="A16" s="85">
        <v>11</v>
      </c>
      <c r="B16" s="86" t="s">
        <v>86</v>
      </c>
      <c r="C16" s="87" t="s">
        <v>55</v>
      </c>
      <c r="D16" s="88" t="s">
        <v>56</v>
      </c>
      <c r="E16" s="89">
        <v>175</v>
      </c>
      <c r="F16" s="86" t="s">
        <v>87</v>
      </c>
      <c r="G16" s="133" t="s">
        <v>88</v>
      </c>
      <c r="H16" s="91" t="s">
        <v>1</v>
      </c>
      <c r="I16" s="92" t="s">
        <v>2</v>
      </c>
      <c r="J16" s="93" t="str">
        <f t="shared" si="0"/>
        <v>18:10</v>
      </c>
      <c r="K16" s="114">
        <v>0.80064814814814822</v>
      </c>
      <c r="L16" s="95">
        <f t="shared" si="1"/>
        <v>1.1223838566470257</v>
      </c>
      <c r="M16" s="96">
        <f t="shared" si="2"/>
        <v>4.9052331512721849E-2</v>
      </c>
      <c r="N16" s="134">
        <f t="shared" si="3"/>
        <v>0.61111111111111116</v>
      </c>
      <c r="O16" s="168">
        <v>91841249</v>
      </c>
      <c r="P16" s="169"/>
      <c r="Q16" s="116">
        <v>1.016</v>
      </c>
      <c r="R16" s="117">
        <v>0.89270000000000005</v>
      </c>
      <c r="S16" s="117">
        <v>1.1068</v>
      </c>
      <c r="T16" s="117">
        <v>1.2388999999999999</v>
      </c>
      <c r="U16" s="118">
        <v>0.97719999999999996</v>
      </c>
      <c r="V16" s="118">
        <v>0.88060000000000005</v>
      </c>
      <c r="W16" s="118">
        <v>1.0657000000000001</v>
      </c>
      <c r="X16" s="118">
        <v>1.1688000000000001</v>
      </c>
      <c r="Y16" s="119">
        <v>0.94769999999999999</v>
      </c>
      <c r="Z16" s="119">
        <v>0.80369999999999997</v>
      </c>
      <c r="AA16" s="119">
        <v>1.0468</v>
      </c>
      <c r="AB16" s="119">
        <v>1.1897</v>
      </c>
      <c r="AC16" s="105">
        <f t="shared" si="4"/>
        <v>1.016</v>
      </c>
      <c r="AD16" s="106">
        <f t="shared" si="5"/>
        <v>0.94769999999999999</v>
      </c>
      <c r="AE16" s="106">
        <f t="shared" si="6"/>
        <v>0.97719999999999996</v>
      </c>
      <c r="AF16" s="107">
        <f t="shared" si="7"/>
        <v>0.91150830708661412</v>
      </c>
      <c r="AG16" s="108">
        <f t="shared" si="8"/>
        <v>0.89270000000000005</v>
      </c>
      <c r="AH16" s="109">
        <f t="shared" si="9"/>
        <v>0.80369999999999997</v>
      </c>
      <c r="AI16" s="109">
        <f t="shared" si="10"/>
        <v>0.88060000000000005</v>
      </c>
      <c r="AJ16" s="107">
        <f t="shared" si="11"/>
        <v>0.79280634031589559</v>
      </c>
      <c r="AK16" s="108">
        <f t="shared" si="12"/>
        <v>1.1068</v>
      </c>
      <c r="AL16" s="109">
        <f t="shared" si="13"/>
        <v>1.0468</v>
      </c>
      <c r="AM16" s="109">
        <f t="shared" si="14"/>
        <v>1.0657000000000001</v>
      </c>
      <c r="AN16" s="107">
        <f t="shared" si="15"/>
        <v>1.0079280448138779</v>
      </c>
      <c r="AO16" s="108">
        <f t="shared" si="16"/>
        <v>1.2388999999999999</v>
      </c>
      <c r="AP16" s="109">
        <f t="shared" si="17"/>
        <v>1.1897</v>
      </c>
      <c r="AQ16" s="109">
        <f t="shared" si="18"/>
        <v>1.1688000000000001</v>
      </c>
      <c r="AR16" s="107">
        <f t="shared" si="19"/>
        <v>1.1223838566470257</v>
      </c>
      <c r="AS16" s="91" t="s">
        <v>1</v>
      </c>
      <c r="AT16" s="91" t="s">
        <v>2</v>
      </c>
    </row>
    <row r="17" spans="1:47" s="110" customFormat="1" ht="13.65" customHeight="1" x14ac:dyDescent="0.25">
      <c r="A17" s="85">
        <v>12</v>
      </c>
      <c r="B17" s="170" t="s">
        <v>89</v>
      </c>
      <c r="C17" s="171" t="s">
        <v>55</v>
      </c>
      <c r="D17" s="172" t="s">
        <v>56</v>
      </c>
      <c r="E17" s="173">
        <v>7055</v>
      </c>
      <c r="F17" s="170" t="s">
        <v>90</v>
      </c>
      <c r="G17" s="174" t="s">
        <v>91</v>
      </c>
      <c r="H17" s="175" t="s">
        <v>1</v>
      </c>
      <c r="I17" s="176" t="s">
        <v>2</v>
      </c>
      <c r="J17" s="177" t="str">
        <f t="shared" si="0"/>
        <v>18:00</v>
      </c>
      <c r="K17" s="178">
        <v>0.79745370370370372</v>
      </c>
      <c r="L17" s="179">
        <f t="shared" si="1"/>
        <v>1.037032082159411</v>
      </c>
      <c r="M17" s="180">
        <f t="shared" si="2"/>
        <v>4.9211013158027624E-2</v>
      </c>
      <c r="N17" s="181">
        <f t="shared" si="3"/>
        <v>0.66666666666666663</v>
      </c>
      <c r="O17" s="182">
        <v>91649715</v>
      </c>
      <c r="P17" s="183"/>
      <c r="Q17" s="184">
        <v>0.88639999999999997</v>
      </c>
      <c r="R17" s="185">
        <v>0.74350000000000005</v>
      </c>
      <c r="S17" s="185">
        <v>0.97319999999999995</v>
      </c>
      <c r="T17" s="185">
        <v>1.1003000000000001</v>
      </c>
      <c r="U17" s="186">
        <v>0.87360000000000004</v>
      </c>
      <c r="V17" s="186">
        <v>0.73939999999999995</v>
      </c>
      <c r="W17" s="186">
        <v>0.95889999999999997</v>
      </c>
      <c r="X17" s="186">
        <v>1.0704</v>
      </c>
      <c r="Y17" s="187">
        <v>0.84260000000000002</v>
      </c>
      <c r="Z17" s="187">
        <v>0.68689999999999996</v>
      </c>
      <c r="AA17" s="187">
        <v>0.92720000000000002</v>
      </c>
      <c r="AB17" s="187">
        <v>1.0660000000000001</v>
      </c>
      <c r="AC17" s="188">
        <f t="shared" si="4"/>
        <v>0.88639999999999997</v>
      </c>
      <c r="AD17" s="189">
        <f t="shared" si="5"/>
        <v>0.84260000000000002</v>
      </c>
      <c r="AE17" s="189">
        <f t="shared" si="6"/>
        <v>0.87360000000000004</v>
      </c>
      <c r="AF17" s="190">
        <f t="shared" si="7"/>
        <v>0.83043249097472938</v>
      </c>
      <c r="AG17" s="191">
        <f t="shared" si="8"/>
        <v>0.74350000000000005</v>
      </c>
      <c r="AH17" s="192">
        <f t="shared" si="9"/>
        <v>0.68689999999999996</v>
      </c>
      <c r="AI17" s="192">
        <f t="shared" si="10"/>
        <v>0.73939999999999995</v>
      </c>
      <c r="AJ17" s="190">
        <f t="shared" si="11"/>
        <v>0.68311211835911223</v>
      </c>
      <c r="AK17" s="191">
        <f t="shared" si="12"/>
        <v>0.97319999999999995</v>
      </c>
      <c r="AL17" s="192">
        <f t="shared" si="13"/>
        <v>0.92720000000000002</v>
      </c>
      <c r="AM17" s="192">
        <f t="shared" si="14"/>
        <v>0.95889999999999997</v>
      </c>
      <c r="AN17" s="190">
        <f t="shared" si="15"/>
        <v>0.91357591450883679</v>
      </c>
      <c r="AO17" s="191">
        <f t="shared" si="16"/>
        <v>1.1003000000000001</v>
      </c>
      <c r="AP17" s="192">
        <f t="shared" si="17"/>
        <v>1.0660000000000001</v>
      </c>
      <c r="AQ17" s="192">
        <f t="shared" si="18"/>
        <v>1.0704</v>
      </c>
      <c r="AR17" s="190">
        <f t="shared" si="19"/>
        <v>1.037032082159411</v>
      </c>
      <c r="AS17" s="175" t="s">
        <v>1</v>
      </c>
      <c r="AT17" s="175" t="s">
        <v>2</v>
      </c>
    </row>
    <row r="18" spans="1:47" s="110" customFormat="1" ht="13.65" customHeight="1" x14ac:dyDescent="0.3">
      <c r="A18" s="85">
        <v>13</v>
      </c>
      <c r="B18" s="86" t="s">
        <v>92</v>
      </c>
      <c r="C18" s="87" t="s">
        <v>55</v>
      </c>
      <c r="D18" s="88" t="s">
        <v>56</v>
      </c>
      <c r="E18" s="89">
        <v>9775</v>
      </c>
      <c r="F18" s="86" t="s">
        <v>93</v>
      </c>
      <c r="G18" s="90" t="s">
        <v>94</v>
      </c>
      <c r="H18" s="85" t="s">
        <v>1</v>
      </c>
      <c r="I18" s="138" t="s">
        <v>2</v>
      </c>
      <c r="J18" s="93" t="str">
        <f t="shared" si="0"/>
        <v>18:00</v>
      </c>
      <c r="K18" s="114">
        <v>0.79604166666666665</v>
      </c>
      <c r="L18" s="95">
        <f t="shared" si="1"/>
        <v>1.0786395942180425</v>
      </c>
      <c r="M18" s="96">
        <f t="shared" si="2"/>
        <v>4.9662364650455683E-2</v>
      </c>
      <c r="N18" s="134">
        <f t="shared" si="3"/>
        <v>0.72222222222222221</v>
      </c>
      <c r="O18" s="139">
        <v>90144183</v>
      </c>
      <c r="P18" s="140"/>
      <c r="Q18" s="193">
        <v>0.93189999999999995</v>
      </c>
      <c r="R18" s="194">
        <v>0.78349999999999997</v>
      </c>
      <c r="S18" s="194">
        <v>1.0234000000000001</v>
      </c>
      <c r="T18" s="194">
        <v>1.1484000000000001</v>
      </c>
      <c r="U18" s="118">
        <v>0.91290000000000004</v>
      </c>
      <c r="V18" s="195">
        <v>0.77980000000000005</v>
      </c>
      <c r="W18" s="195">
        <v>1.0034000000000001</v>
      </c>
      <c r="X18" s="195">
        <v>1.1052999999999999</v>
      </c>
      <c r="Y18" s="196">
        <v>0.89800000000000002</v>
      </c>
      <c r="Z18" s="196">
        <v>0.7429</v>
      </c>
      <c r="AA18" s="196">
        <v>0.98960000000000004</v>
      </c>
      <c r="AB18" s="196">
        <v>1.1207</v>
      </c>
      <c r="AC18" s="105">
        <f t="shared" si="4"/>
        <v>0.93189999999999995</v>
      </c>
      <c r="AD18" s="106">
        <f t="shared" si="5"/>
        <v>0.89800000000000002</v>
      </c>
      <c r="AE18" s="106">
        <f t="shared" si="6"/>
        <v>0.91290000000000004</v>
      </c>
      <c r="AF18" s="107">
        <f t="shared" si="7"/>
        <v>0.87969116858031993</v>
      </c>
      <c r="AG18" s="108">
        <f t="shared" si="8"/>
        <v>0.78349999999999997</v>
      </c>
      <c r="AH18" s="109">
        <f t="shared" si="9"/>
        <v>0.7429</v>
      </c>
      <c r="AI18" s="109">
        <f t="shared" si="10"/>
        <v>0.77980000000000005</v>
      </c>
      <c r="AJ18" s="107">
        <f t="shared" si="11"/>
        <v>0.73939172941927256</v>
      </c>
      <c r="AK18" s="108">
        <f t="shared" si="12"/>
        <v>1.0234000000000001</v>
      </c>
      <c r="AL18" s="109">
        <f t="shared" si="13"/>
        <v>0.98960000000000004</v>
      </c>
      <c r="AM18" s="109">
        <f t="shared" si="14"/>
        <v>1.0034000000000001</v>
      </c>
      <c r="AN18" s="107">
        <f t="shared" si="15"/>
        <v>0.97026054328708233</v>
      </c>
      <c r="AO18" s="108">
        <f t="shared" si="16"/>
        <v>1.1484000000000001</v>
      </c>
      <c r="AP18" s="109">
        <f t="shared" si="17"/>
        <v>1.1207</v>
      </c>
      <c r="AQ18" s="109">
        <f t="shared" si="18"/>
        <v>1.1052999999999999</v>
      </c>
      <c r="AR18" s="107">
        <f t="shared" si="19"/>
        <v>1.0786395942180425</v>
      </c>
      <c r="AS18" s="85" t="s">
        <v>1</v>
      </c>
      <c r="AT18" s="85" t="s">
        <v>1</v>
      </c>
    </row>
    <row r="19" spans="1:47" s="110" customFormat="1" ht="13.65" customHeight="1" x14ac:dyDescent="0.25">
      <c r="A19" s="85">
        <v>14</v>
      </c>
      <c r="B19" s="86" t="s">
        <v>95</v>
      </c>
      <c r="C19" s="161" t="s">
        <v>55</v>
      </c>
      <c r="D19" s="88" t="s">
        <v>56</v>
      </c>
      <c r="E19" s="89">
        <v>88</v>
      </c>
      <c r="F19" s="86" t="s">
        <v>96</v>
      </c>
      <c r="G19" s="133" t="s">
        <v>97</v>
      </c>
      <c r="H19" s="91" t="s">
        <v>2</v>
      </c>
      <c r="I19" s="92" t="s">
        <v>1</v>
      </c>
      <c r="J19" s="93" t="str">
        <f t="shared" si="0"/>
        <v>18:10</v>
      </c>
      <c r="K19" s="114">
        <v>0.7982407407407407</v>
      </c>
      <c r="L19" s="95">
        <f t="shared" si="1"/>
        <v>1.2343</v>
      </c>
      <c r="M19" s="96">
        <f t="shared" si="2"/>
        <v>5.0972018518518354E-2</v>
      </c>
      <c r="N19" s="134">
        <f t="shared" si="3"/>
        <v>0.77777777777777779</v>
      </c>
      <c r="O19" s="98">
        <v>40290565</v>
      </c>
      <c r="P19" s="144"/>
      <c r="Q19" s="116">
        <v>1.0193000000000001</v>
      </c>
      <c r="R19" s="117">
        <v>0.88500000000000001</v>
      </c>
      <c r="S19" s="117">
        <v>1.1140000000000001</v>
      </c>
      <c r="T19" s="117">
        <v>1.2343</v>
      </c>
      <c r="U19" s="118">
        <v>0.99619999999999997</v>
      </c>
      <c r="V19" s="136">
        <v>0.8821</v>
      </c>
      <c r="W19" s="136">
        <v>1.0876999999999999</v>
      </c>
      <c r="X19" s="136">
        <v>1.1883999999999999</v>
      </c>
      <c r="Y19" s="137">
        <v>0.97389999999999999</v>
      </c>
      <c r="Z19" s="137">
        <v>0.82840000000000003</v>
      </c>
      <c r="AA19" s="137">
        <v>1.0710999999999999</v>
      </c>
      <c r="AB19" s="137">
        <v>1.2001999999999999</v>
      </c>
      <c r="AC19" s="105">
        <f t="shared" si="4"/>
        <v>1.0193000000000001</v>
      </c>
      <c r="AD19" s="106">
        <f t="shared" si="5"/>
        <v>0.97389999999999999</v>
      </c>
      <c r="AE19" s="106">
        <f t="shared" si="6"/>
        <v>0.99619999999999997</v>
      </c>
      <c r="AF19" s="107">
        <f t="shared" si="7"/>
        <v>0.95182888256646714</v>
      </c>
      <c r="AG19" s="108">
        <f t="shared" si="8"/>
        <v>0.88500000000000001</v>
      </c>
      <c r="AH19" s="109">
        <f t="shared" si="9"/>
        <v>0.82840000000000003</v>
      </c>
      <c r="AI19" s="109">
        <f t="shared" si="10"/>
        <v>0.8821</v>
      </c>
      <c r="AJ19" s="107">
        <f t="shared" si="11"/>
        <v>0.8256854689265537</v>
      </c>
      <c r="AK19" s="108">
        <f t="shared" si="12"/>
        <v>1.1140000000000001</v>
      </c>
      <c r="AL19" s="109">
        <f t="shared" si="13"/>
        <v>1.0710999999999999</v>
      </c>
      <c r="AM19" s="109">
        <f t="shared" si="14"/>
        <v>1.0876999999999999</v>
      </c>
      <c r="AN19" s="107">
        <f t="shared" si="15"/>
        <v>1.0458128096947932</v>
      </c>
      <c r="AO19" s="108">
        <f t="shared" si="16"/>
        <v>1.2343</v>
      </c>
      <c r="AP19" s="109">
        <f t="shared" si="17"/>
        <v>1.2001999999999999</v>
      </c>
      <c r="AQ19" s="109">
        <f t="shared" si="18"/>
        <v>1.1883999999999999</v>
      </c>
      <c r="AR19" s="107">
        <f t="shared" si="19"/>
        <v>1.1555680790731586</v>
      </c>
      <c r="AS19" s="91" t="s">
        <v>2</v>
      </c>
      <c r="AT19" s="91" t="s">
        <v>1</v>
      </c>
    </row>
    <row r="20" spans="1:47" s="110" customFormat="1" ht="13.65" customHeight="1" x14ac:dyDescent="0.25">
      <c r="A20" s="85">
        <v>15</v>
      </c>
      <c r="B20" s="86" t="s">
        <v>98</v>
      </c>
      <c r="C20" s="87" t="s">
        <v>55</v>
      </c>
      <c r="D20" s="88" t="s">
        <v>56</v>
      </c>
      <c r="E20" s="89">
        <v>15953</v>
      </c>
      <c r="F20" s="111" t="s">
        <v>99</v>
      </c>
      <c r="G20" s="87" t="s">
        <v>100</v>
      </c>
      <c r="H20" s="91" t="s">
        <v>1</v>
      </c>
      <c r="I20" s="113" t="s">
        <v>2</v>
      </c>
      <c r="J20" s="93" t="str">
        <f t="shared" si="0"/>
        <v>18:00</v>
      </c>
      <c r="K20" s="114">
        <v>0.79893518518518514</v>
      </c>
      <c r="L20" s="95">
        <f t="shared" si="1"/>
        <v>1.0714999999999999</v>
      </c>
      <c r="M20" s="96">
        <f t="shared" si="2"/>
        <v>5.2434050925925867E-2</v>
      </c>
      <c r="N20" s="97">
        <f t="shared" si="3"/>
        <v>0.83333333333333337</v>
      </c>
      <c r="O20" s="98">
        <v>93087082</v>
      </c>
      <c r="P20" s="144"/>
      <c r="Q20" s="116">
        <v>0.88460000000000005</v>
      </c>
      <c r="R20" s="117">
        <v>0.72740000000000005</v>
      </c>
      <c r="S20" s="117">
        <v>0.97719999999999996</v>
      </c>
      <c r="T20" s="117">
        <v>1.1132</v>
      </c>
      <c r="U20" s="118">
        <v>0.85970000000000002</v>
      </c>
      <c r="V20" s="118">
        <v>0.71330000000000005</v>
      </c>
      <c r="W20" s="118">
        <v>0.94979999999999998</v>
      </c>
      <c r="X20" s="118">
        <v>1.0714999999999999</v>
      </c>
      <c r="Y20" s="119">
        <v>0.88460000000000005</v>
      </c>
      <c r="Z20" s="119">
        <v>0.72740000000000005</v>
      </c>
      <c r="AA20" s="119">
        <v>0.97719999999999996</v>
      </c>
      <c r="AB20" s="119">
        <v>1.1132</v>
      </c>
      <c r="AC20" s="105">
        <f t="shared" si="4"/>
        <v>0.88460000000000005</v>
      </c>
      <c r="AD20" s="106">
        <f t="shared" si="5"/>
        <v>0.88460000000000005</v>
      </c>
      <c r="AE20" s="106">
        <f t="shared" si="6"/>
        <v>0.85970000000000002</v>
      </c>
      <c r="AF20" s="107">
        <f t="shared" si="7"/>
        <v>0.85970000000000002</v>
      </c>
      <c r="AG20" s="108">
        <f t="shared" si="8"/>
        <v>0.72740000000000005</v>
      </c>
      <c r="AH20" s="109">
        <f t="shared" si="9"/>
        <v>0.72740000000000005</v>
      </c>
      <c r="AI20" s="109">
        <f t="shared" si="10"/>
        <v>0.71330000000000005</v>
      </c>
      <c r="AJ20" s="107">
        <f t="shared" si="11"/>
        <v>0.71330000000000005</v>
      </c>
      <c r="AK20" s="108">
        <f t="shared" si="12"/>
        <v>0.97719999999999996</v>
      </c>
      <c r="AL20" s="109">
        <f t="shared" si="13"/>
        <v>0.97719999999999996</v>
      </c>
      <c r="AM20" s="109">
        <f t="shared" si="14"/>
        <v>0.94979999999999998</v>
      </c>
      <c r="AN20" s="107">
        <f t="shared" si="15"/>
        <v>0.94979999999999998</v>
      </c>
      <c r="AO20" s="108">
        <f t="shared" si="16"/>
        <v>1.1132</v>
      </c>
      <c r="AP20" s="109">
        <f t="shared" si="17"/>
        <v>1.1132</v>
      </c>
      <c r="AQ20" s="109">
        <f t="shared" si="18"/>
        <v>1.0714999999999999</v>
      </c>
      <c r="AR20" s="107">
        <f t="shared" si="19"/>
        <v>1.0714999999999999</v>
      </c>
      <c r="AS20" s="85" t="s">
        <v>1</v>
      </c>
      <c r="AT20" s="85" t="s">
        <v>2</v>
      </c>
    </row>
    <row r="21" spans="1:47" s="110" customFormat="1" ht="13.65" customHeight="1" x14ac:dyDescent="0.25">
      <c r="A21" s="85">
        <v>16</v>
      </c>
      <c r="B21" s="111" t="s">
        <v>101</v>
      </c>
      <c r="C21" s="197" t="s">
        <v>55</v>
      </c>
      <c r="D21" s="198" t="s">
        <v>56</v>
      </c>
      <c r="E21" s="197">
        <v>3567</v>
      </c>
      <c r="F21" s="199" t="s">
        <v>102</v>
      </c>
      <c r="G21" s="90" t="s">
        <v>103</v>
      </c>
      <c r="H21" s="85" t="s">
        <v>1</v>
      </c>
      <c r="I21" s="138" t="s">
        <v>2</v>
      </c>
      <c r="J21" s="93" t="str">
        <f t="shared" si="0"/>
        <v>18:00</v>
      </c>
      <c r="K21" s="114">
        <v>0.79952546296296301</v>
      </c>
      <c r="L21" s="95">
        <f t="shared" si="1"/>
        <v>1.0893527547367503</v>
      </c>
      <c r="M21" s="96">
        <f t="shared" si="2"/>
        <v>5.395069950831665E-2</v>
      </c>
      <c r="N21" s="97">
        <f t="shared" si="3"/>
        <v>0.88888888888888884</v>
      </c>
      <c r="O21" s="200">
        <v>92468063</v>
      </c>
      <c r="P21" s="140"/>
      <c r="Q21" s="201">
        <v>0.94279999999999997</v>
      </c>
      <c r="R21" s="130">
        <v>0.81330000000000002</v>
      </c>
      <c r="S21" s="130">
        <v>1.0336000000000001</v>
      </c>
      <c r="T21" s="130">
        <v>1.1453</v>
      </c>
      <c r="U21" s="131">
        <v>0.9254</v>
      </c>
      <c r="V21" s="131">
        <v>0.81010000000000004</v>
      </c>
      <c r="W21" s="131">
        <v>1.0149999999999999</v>
      </c>
      <c r="X21" s="131">
        <v>1.1096999999999999</v>
      </c>
      <c r="Y21" s="132">
        <v>0.91549999999999998</v>
      </c>
      <c r="Z21" s="132">
        <v>0.77839999999999998</v>
      </c>
      <c r="AA21" s="132">
        <v>1.0059</v>
      </c>
      <c r="AB21" s="132">
        <v>1.1243000000000001</v>
      </c>
      <c r="AC21" s="105">
        <f t="shared" si="4"/>
        <v>0.94279999999999997</v>
      </c>
      <c r="AD21" s="106">
        <f t="shared" si="5"/>
        <v>0.91549999999999998</v>
      </c>
      <c r="AE21" s="106">
        <f t="shared" si="6"/>
        <v>0.9254</v>
      </c>
      <c r="AF21" s="107">
        <f t="shared" si="7"/>
        <v>0.89860383962664414</v>
      </c>
      <c r="AG21" s="108">
        <f t="shared" si="8"/>
        <v>0.81330000000000002</v>
      </c>
      <c r="AH21" s="109">
        <f t="shared" si="9"/>
        <v>0.77839999999999998</v>
      </c>
      <c r="AI21" s="109">
        <f t="shared" si="10"/>
        <v>0.81010000000000004</v>
      </c>
      <c r="AJ21" s="107">
        <f t="shared" si="11"/>
        <v>0.77533731710316001</v>
      </c>
      <c r="AK21" s="108">
        <f t="shared" si="12"/>
        <v>1.0336000000000001</v>
      </c>
      <c r="AL21" s="109">
        <f t="shared" si="13"/>
        <v>1.0059</v>
      </c>
      <c r="AM21" s="109">
        <f t="shared" si="14"/>
        <v>1.0149999999999999</v>
      </c>
      <c r="AN21" s="107">
        <f t="shared" si="15"/>
        <v>0.98779847136222898</v>
      </c>
      <c r="AO21" s="108">
        <f t="shared" si="16"/>
        <v>1.1453</v>
      </c>
      <c r="AP21" s="109">
        <f t="shared" si="17"/>
        <v>1.1243000000000001</v>
      </c>
      <c r="AQ21" s="109">
        <f t="shared" si="18"/>
        <v>1.1096999999999999</v>
      </c>
      <c r="AR21" s="107">
        <f t="shared" si="19"/>
        <v>1.0893527547367503</v>
      </c>
      <c r="AS21" s="85" t="s">
        <v>1</v>
      </c>
      <c r="AT21" s="85" t="s">
        <v>2</v>
      </c>
    </row>
    <row r="22" spans="1:47" s="84" customFormat="1" ht="12.75" customHeight="1" x14ac:dyDescent="0.25">
      <c r="A22" s="85">
        <v>17</v>
      </c>
      <c r="B22" s="160" t="s">
        <v>104</v>
      </c>
      <c r="C22" s="161" t="s">
        <v>63</v>
      </c>
      <c r="D22" s="162" t="s">
        <v>56</v>
      </c>
      <c r="E22" s="163">
        <v>13911</v>
      </c>
      <c r="F22" s="160" t="s">
        <v>105</v>
      </c>
      <c r="G22" s="124" t="s">
        <v>106</v>
      </c>
      <c r="H22" s="164" t="s">
        <v>2</v>
      </c>
      <c r="I22" s="202" t="s">
        <v>2</v>
      </c>
      <c r="J22" s="93" t="str">
        <f t="shared" si="0"/>
        <v>18:10</v>
      </c>
      <c r="K22" s="203">
        <v>0.80214120370370379</v>
      </c>
      <c r="L22" s="95">
        <f t="shared" si="1"/>
        <v>1.2064999999999999</v>
      </c>
      <c r="M22" s="96">
        <f t="shared" si="2"/>
        <v>5.4529890046296291E-2</v>
      </c>
      <c r="N22" s="97">
        <f t="shared" si="3"/>
        <v>0.94444444444444442</v>
      </c>
      <c r="O22" s="135">
        <v>97531861</v>
      </c>
      <c r="P22" s="167"/>
      <c r="Q22" s="129">
        <v>1.0346</v>
      </c>
      <c r="R22" s="204">
        <v>0.9083</v>
      </c>
      <c r="S22" s="204">
        <v>1.1328</v>
      </c>
      <c r="T22" s="204">
        <v>1.2548999999999999</v>
      </c>
      <c r="U22" s="205">
        <v>1.0085</v>
      </c>
      <c r="V22" s="205">
        <v>0.89949999999999997</v>
      </c>
      <c r="W22" s="205">
        <v>1.1059000000000001</v>
      </c>
      <c r="X22" s="205">
        <v>1.2060999999999999</v>
      </c>
      <c r="Y22" s="206">
        <v>0.96099999999999997</v>
      </c>
      <c r="Z22" s="206">
        <v>0.79879999999999995</v>
      </c>
      <c r="AA22" s="206">
        <v>1.0605</v>
      </c>
      <c r="AB22" s="206">
        <v>1.2064999999999999</v>
      </c>
      <c r="AC22" s="105">
        <f t="shared" si="4"/>
        <v>1.0346</v>
      </c>
      <c r="AD22" s="106">
        <f t="shared" si="5"/>
        <v>0.96099999999999997</v>
      </c>
      <c r="AE22" s="106">
        <f t="shared" si="6"/>
        <v>1.0085</v>
      </c>
      <c r="AF22" s="107">
        <f t="shared" si="7"/>
        <v>0.9367567175720084</v>
      </c>
      <c r="AG22" s="108">
        <f t="shared" si="8"/>
        <v>0.9083</v>
      </c>
      <c r="AH22" s="109">
        <f t="shared" si="9"/>
        <v>0.79879999999999995</v>
      </c>
      <c r="AI22" s="109">
        <f t="shared" si="10"/>
        <v>0.89949999999999997</v>
      </c>
      <c r="AJ22" s="107">
        <f t="shared" si="11"/>
        <v>0.79106088296818222</v>
      </c>
      <c r="AK22" s="108">
        <f t="shared" si="12"/>
        <v>1.1328</v>
      </c>
      <c r="AL22" s="109">
        <f t="shared" si="13"/>
        <v>1.0605</v>
      </c>
      <c r="AM22" s="109">
        <f t="shared" si="14"/>
        <v>1.1059000000000001</v>
      </c>
      <c r="AN22" s="107">
        <f t="shared" si="15"/>
        <v>1.0353168697033899</v>
      </c>
      <c r="AO22" s="108">
        <f t="shared" si="16"/>
        <v>1.2548999999999999</v>
      </c>
      <c r="AP22" s="109">
        <f t="shared" si="17"/>
        <v>1.2064999999999999</v>
      </c>
      <c r="AQ22" s="109">
        <f t="shared" si="18"/>
        <v>1.2060999999999999</v>
      </c>
      <c r="AR22" s="107">
        <f t="shared" si="19"/>
        <v>1.1595821579408718</v>
      </c>
      <c r="AS22" s="164" t="s">
        <v>2</v>
      </c>
      <c r="AT22" s="164" t="s">
        <v>2</v>
      </c>
    </row>
    <row r="23" spans="1:47" s="209" customFormat="1" ht="12.6" customHeight="1" x14ac:dyDescent="0.25">
      <c r="A23" s="85">
        <v>18</v>
      </c>
      <c r="B23" s="160" t="s">
        <v>107</v>
      </c>
      <c r="C23" s="161" t="s">
        <v>55</v>
      </c>
      <c r="D23" s="162" t="s">
        <v>108</v>
      </c>
      <c r="E23" s="163">
        <v>240</v>
      </c>
      <c r="F23" s="160" t="s">
        <v>109</v>
      </c>
      <c r="G23" s="207" t="s">
        <v>110</v>
      </c>
      <c r="H23" s="125" t="s">
        <v>1</v>
      </c>
      <c r="I23" s="126" t="s">
        <v>2</v>
      </c>
      <c r="J23" s="93" t="str">
        <f t="shared" si="0"/>
        <v>18:10</v>
      </c>
      <c r="K23" s="203">
        <v>0.80347222222222225</v>
      </c>
      <c r="L23" s="208">
        <f t="shared" si="1"/>
        <v>1.3388115767135667</v>
      </c>
      <c r="M23" s="96">
        <f t="shared" si="2"/>
        <v>6.2291927527645043E-2</v>
      </c>
      <c r="N23" s="97">
        <f t="shared" si="3"/>
        <v>1</v>
      </c>
      <c r="O23" s="166">
        <v>91916214</v>
      </c>
      <c r="P23" s="183"/>
      <c r="Q23" s="116">
        <v>1.1499999999999999</v>
      </c>
      <c r="R23" s="117">
        <v>0.98349319448250661</v>
      </c>
      <c r="S23" s="117">
        <v>1.261879967114278</v>
      </c>
      <c r="T23" s="117">
        <v>1.4122088243354343</v>
      </c>
      <c r="U23" s="205">
        <v>1.0969489357814926</v>
      </c>
      <c r="V23" s="195">
        <v>0.92098748515575046</v>
      </c>
      <c r="W23" s="195">
        <v>1.2117703480405588</v>
      </c>
      <c r="X23" s="195">
        <v>1.375020553576322</v>
      </c>
      <c r="Y23" s="196">
        <v>1.0969489357814926</v>
      </c>
      <c r="Z23" s="196">
        <v>0.92098748515575046</v>
      </c>
      <c r="AA23" s="196">
        <v>1.2117703480405588</v>
      </c>
      <c r="AB23" s="196">
        <v>1.375020553576322</v>
      </c>
      <c r="AC23" s="105">
        <f t="shared" si="4"/>
        <v>1.1499999999999999</v>
      </c>
      <c r="AD23" s="106">
        <f t="shared" si="5"/>
        <v>1.0969489357814926</v>
      </c>
      <c r="AE23" s="106">
        <f t="shared" si="6"/>
        <v>1.0969489357814926</v>
      </c>
      <c r="AF23" s="107">
        <f t="shared" si="7"/>
        <v>1.0463451893149123</v>
      </c>
      <c r="AG23" s="108">
        <f t="shared" si="8"/>
        <v>0.98349319448250661</v>
      </c>
      <c r="AH23" s="109">
        <f t="shared" si="9"/>
        <v>0.92098748515575046</v>
      </c>
      <c r="AI23" s="109">
        <f t="shared" si="10"/>
        <v>0.92098748515575046</v>
      </c>
      <c r="AJ23" s="107">
        <f t="shared" si="11"/>
        <v>0.86245431343307677</v>
      </c>
      <c r="AK23" s="108">
        <f t="shared" si="12"/>
        <v>1.261879967114278</v>
      </c>
      <c r="AL23" s="109">
        <f t="shared" si="13"/>
        <v>1.2117703480405588</v>
      </c>
      <c r="AM23" s="109">
        <f t="shared" si="14"/>
        <v>1.2117703480405588</v>
      </c>
      <c r="AN23" s="107">
        <f t="shared" si="15"/>
        <v>1.1636505964575292</v>
      </c>
      <c r="AO23" s="108">
        <f t="shared" si="16"/>
        <v>1.4122088243354343</v>
      </c>
      <c r="AP23" s="109">
        <f t="shared" si="17"/>
        <v>1.375020553576322</v>
      </c>
      <c r="AQ23" s="109">
        <f t="shared" si="18"/>
        <v>1.375020553576322</v>
      </c>
      <c r="AR23" s="107">
        <f t="shared" si="19"/>
        <v>1.3388115767135667</v>
      </c>
      <c r="AS23" s="125" t="s">
        <v>1</v>
      </c>
      <c r="AT23" s="125" t="s">
        <v>2</v>
      </c>
    </row>
    <row r="24" spans="1:47" s="211" customFormat="1" ht="12.75" customHeight="1" x14ac:dyDescent="0.25">
      <c r="A24" s="10"/>
      <c r="B24" s="18"/>
      <c r="C24" s="10"/>
      <c r="D24" s="9"/>
      <c r="E24" s="210"/>
      <c r="F24" s="18"/>
      <c r="G24" s="18"/>
      <c r="H24" s="9"/>
      <c r="I24" s="9"/>
      <c r="J24" s="10"/>
      <c r="K24" s="9"/>
      <c r="L24" s="10"/>
      <c r="M24"/>
      <c r="N24"/>
      <c r="O24"/>
      <c r="P24" s="2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U24"/>
    </row>
    <row r="25" spans="1:47" s="211" customFormat="1" ht="12.75" customHeight="1" x14ac:dyDescent="0.25">
      <c r="A25" s="10"/>
      <c r="B25" s="18"/>
      <c r="C25" s="10"/>
      <c r="D25" s="9"/>
      <c r="E25" s="210"/>
      <c r="F25" s="18"/>
      <c r="G25" s="18"/>
      <c r="H25" s="9"/>
      <c r="I25" s="9"/>
      <c r="J25" s="10"/>
      <c r="K25" s="9"/>
      <c r="L25" s="10"/>
      <c r="M25"/>
      <c r="N25"/>
      <c r="O25"/>
      <c r="P25" s="2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U25"/>
    </row>
    <row r="26" spans="1:47" s="211" customFormat="1" ht="12.75" customHeight="1" x14ac:dyDescent="0.25">
      <c r="A26" s="10"/>
      <c r="B26" s="18"/>
      <c r="C26" s="10"/>
      <c r="D26" s="9"/>
      <c r="E26" s="210"/>
      <c r="F26" s="18"/>
      <c r="G26" s="18"/>
      <c r="H26" s="9"/>
      <c r="I26" s="9"/>
      <c r="J26" s="10"/>
      <c r="K26" s="9"/>
      <c r="L26" s="10"/>
      <c r="M26"/>
      <c r="N26"/>
      <c r="O26"/>
      <c r="P26" s="2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U26"/>
    </row>
    <row r="27" spans="1:47" s="211" customFormat="1" ht="12.75" customHeight="1" x14ac:dyDescent="0.25">
      <c r="A27" s="10"/>
      <c r="B27" s="18"/>
      <c r="C27" s="10"/>
      <c r="D27" s="9"/>
      <c r="E27" s="210"/>
      <c r="F27" s="18"/>
      <c r="G27" s="18"/>
      <c r="H27" s="9"/>
      <c r="I27" s="9"/>
      <c r="J27" s="10"/>
      <c r="K27" s="9"/>
      <c r="L27" s="10"/>
      <c r="M27"/>
      <c r="N27"/>
      <c r="O27"/>
      <c r="P27" s="2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U27"/>
    </row>
    <row r="28" spans="1:47" s="211" customFormat="1" ht="12.75" customHeight="1" x14ac:dyDescent="0.25">
      <c r="A28" s="10"/>
      <c r="B28" s="18"/>
      <c r="C28" s="10"/>
      <c r="D28" s="9"/>
      <c r="E28" s="210"/>
      <c r="F28" s="18"/>
      <c r="G28" s="18"/>
      <c r="H28" s="9"/>
      <c r="I28" s="9"/>
      <c r="J28" s="10"/>
      <c r="K28" s="9"/>
      <c r="L28" s="10"/>
      <c r="M28"/>
      <c r="N28"/>
      <c r="O28"/>
      <c r="P28" s="2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U28"/>
    </row>
    <row r="29" spans="1:47" s="211" customFormat="1" ht="12.75" customHeight="1" x14ac:dyDescent="0.25">
      <c r="A29" s="10"/>
      <c r="B29" s="18"/>
      <c r="C29" s="10"/>
      <c r="D29" s="9"/>
      <c r="E29" s="210"/>
      <c r="F29" s="18"/>
      <c r="G29" s="18"/>
      <c r="H29" s="9"/>
      <c r="I29" s="9"/>
      <c r="J29" s="10"/>
      <c r="K29" s="9"/>
      <c r="L29" s="10"/>
      <c r="M29"/>
      <c r="N29"/>
      <c r="O29"/>
      <c r="P29" s="2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U29"/>
    </row>
    <row r="30" spans="1:47" s="211" customFormat="1" ht="12.75" customHeight="1" x14ac:dyDescent="0.25">
      <c r="A30" s="10"/>
      <c r="B30" s="18"/>
      <c r="C30" s="10"/>
      <c r="D30" s="9"/>
      <c r="E30" s="210"/>
      <c r="F30" s="18"/>
      <c r="G30" s="18"/>
      <c r="H30" s="9"/>
      <c r="I30" s="9"/>
      <c r="J30" s="10"/>
      <c r="K30" s="9"/>
      <c r="L30" s="10"/>
      <c r="M30"/>
      <c r="N30"/>
      <c r="O30"/>
      <c r="P30" s="2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U30"/>
    </row>
    <row r="31" spans="1:47" s="211" customFormat="1" ht="12.75" customHeight="1" x14ac:dyDescent="0.25">
      <c r="A31" s="10"/>
      <c r="B31" s="18"/>
      <c r="C31" s="10"/>
      <c r="D31" s="9"/>
      <c r="E31" s="210"/>
      <c r="F31" s="18"/>
      <c r="G31" s="18"/>
      <c r="H31" s="9"/>
      <c r="I31" s="9"/>
      <c r="J31" s="10"/>
      <c r="K31" s="9"/>
      <c r="L31" s="10"/>
      <c r="M31"/>
      <c r="N31"/>
      <c r="O31"/>
      <c r="P31" s="2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U31"/>
    </row>
    <row r="32" spans="1:47" s="211" customFormat="1" ht="12.75" customHeight="1" x14ac:dyDescent="0.25">
      <c r="A32" s="10"/>
      <c r="B32" s="18"/>
      <c r="C32" s="10"/>
      <c r="D32" s="9"/>
      <c r="E32" s="210"/>
      <c r="F32" s="18"/>
      <c r="G32" s="18"/>
      <c r="H32" s="9"/>
      <c r="I32" s="9"/>
      <c r="J32" s="10"/>
      <c r="K32" s="9"/>
      <c r="L32" s="10"/>
      <c r="M32"/>
      <c r="N32"/>
      <c r="O32"/>
      <c r="P32" s="2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U32"/>
    </row>
    <row r="33" spans="1:47" s="211" customFormat="1" ht="12.75" customHeight="1" x14ac:dyDescent="0.25">
      <c r="A33" s="10"/>
      <c r="B33" s="18"/>
      <c r="C33" s="10"/>
      <c r="D33" s="9"/>
      <c r="E33" s="210"/>
      <c r="F33" s="18"/>
      <c r="G33" s="18"/>
      <c r="H33" s="9"/>
      <c r="I33" s="9"/>
      <c r="J33" s="10"/>
      <c r="K33" s="9"/>
      <c r="L33" s="10"/>
      <c r="M33"/>
      <c r="N33"/>
      <c r="O33"/>
      <c r="P33" s="20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U33"/>
    </row>
    <row r="34" spans="1:47" s="211" customFormat="1" ht="12.75" customHeight="1" x14ac:dyDescent="0.25">
      <c r="A34" s="10"/>
      <c r="B34" s="18"/>
      <c r="C34" s="10"/>
      <c r="D34" s="9"/>
      <c r="E34" s="10"/>
      <c r="F34" s="18"/>
      <c r="G34" s="18"/>
      <c r="H34" s="9"/>
      <c r="I34" s="9"/>
      <c r="J34" s="10"/>
      <c r="K34" s="9"/>
      <c r="L34" s="10"/>
      <c r="M34"/>
      <c r="N34"/>
      <c r="O34"/>
      <c r="P34" s="2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U34"/>
    </row>
    <row r="35" spans="1:47" s="211" customFormat="1" ht="12.75" customHeight="1" x14ac:dyDescent="0.25">
      <c r="A35" s="10"/>
      <c r="B35" s="18"/>
      <c r="C35" s="10"/>
      <c r="D35" s="9"/>
      <c r="E35" s="10"/>
      <c r="F35" s="18"/>
      <c r="G35" s="18"/>
      <c r="H35" s="9"/>
      <c r="I35" s="9"/>
      <c r="J35" s="10"/>
      <c r="K35" s="9"/>
      <c r="L35" s="10"/>
      <c r="M35"/>
      <c r="N35"/>
      <c r="O35"/>
      <c r="P35" s="20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U35"/>
    </row>
    <row r="36" spans="1:47" s="211" customFormat="1" ht="12.75" customHeight="1" x14ac:dyDescent="0.25">
      <c r="A36" s="10"/>
      <c r="B36" s="18"/>
      <c r="C36" s="10"/>
      <c r="D36" s="9"/>
      <c r="E36" s="10"/>
      <c r="F36" s="18"/>
      <c r="G36" s="18"/>
      <c r="H36" s="9"/>
      <c r="I36" s="9"/>
      <c r="J36" s="10"/>
      <c r="K36" s="9"/>
      <c r="L36" s="10"/>
      <c r="M36"/>
      <c r="N36"/>
      <c r="O36"/>
      <c r="P36" s="20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U36"/>
    </row>
    <row r="37" spans="1:47" s="211" customFormat="1" ht="12.75" customHeight="1" x14ac:dyDescent="0.25">
      <c r="A37" s="10"/>
      <c r="B37" s="18"/>
      <c r="C37" s="10"/>
      <c r="D37" s="9"/>
      <c r="E37" s="10"/>
      <c r="F37" s="18"/>
      <c r="G37" s="18"/>
      <c r="H37" s="9"/>
      <c r="I37" s="9"/>
      <c r="J37" s="10"/>
      <c r="K37" s="9"/>
      <c r="L37" s="10"/>
      <c r="M37"/>
      <c r="N37"/>
      <c r="O37"/>
      <c r="P37" s="20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U37"/>
    </row>
    <row r="38" spans="1:47" s="211" customFormat="1" ht="12.75" customHeight="1" x14ac:dyDescent="0.25">
      <c r="A38" s="10"/>
      <c r="B38" s="18"/>
      <c r="C38" s="10"/>
      <c r="D38" s="9"/>
      <c r="E38" s="10"/>
      <c r="F38" s="18"/>
      <c r="G38" s="18"/>
      <c r="H38" s="9"/>
      <c r="I38" s="9"/>
      <c r="J38" s="10"/>
      <c r="K38" s="9"/>
      <c r="L38" s="10"/>
      <c r="M38"/>
      <c r="N38"/>
      <c r="O38"/>
      <c r="P38" s="20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U38"/>
    </row>
    <row r="39" spans="1:47" s="211" customFormat="1" ht="12.75" customHeight="1" x14ac:dyDescent="0.25">
      <c r="A39" s="10"/>
      <c r="B39" s="18"/>
      <c r="C39" s="10"/>
      <c r="D39" s="9"/>
      <c r="E39" s="10"/>
      <c r="F39" s="18"/>
      <c r="G39" s="18"/>
      <c r="H39" s="9"/>
      <c r="I39" s="9"/>
      <c r="J39" s="10"/>
      <c r="K39" s="9"/>
      <c r="L39" s="10"/>
      <c r="M39"/>
      <c r="N39"/>
      <c r="O39"/>
      <c r="P39" s="2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U39"/>
    </row>
    <row r="40" spans="1:47" s="211" customFormat="1" ht="12.75" customHeight="1" x14ac:dyDescent="0.25">
      <c r="A40" s="10"/>
      <c r="B40" s="18"/>
      <c r="C40" s="10"/>
      <c r="D40" s="9"/>
      <c r="E40" s="10"/>
      <c r="F40" s="18"/>
      <c r="G40" s="18"/>
      <c r="H40" s="9"/>
      <c r="I40" s="9"/>
      <c r="J40" s="10"/>
      <c r="K40" s="9"/>
      <c r="L40" s="10"/>
      <c r="M40"/>
      <c r="N40"/>
      <c r="O40"/>
      <c r="P40" s="2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U40"/>
    </row>
    <row r="41" spans="1:47" s="211" customFormat="1" ht="12.75" customHeight="1" x14ac:dyDescent="0.25">
      <c r="A41" s="10"/>
      <c r="B41" s="18"/>
      <c r="C41" s="10"/>
      <c r="D41" s="9"/>
      <c r="E41" s="10"/>
      <c r="F41" s="18"/>
      <c r="G41" s="18"/>
      <c r="H41" s="9"/>
      <c r="I41" s="9"/>
      <c r="J41" s="10"/>
      <c r="K41" s="9"/>
      <c r="L41" s="10"/>
      <c r="M41"/>
      <c r="N41"/>
      <c r="O41"/>
      <c r="P41" s="20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U41"/>
    </row>
    <row r="42" spans="1:47" s="211" customFormat="1" ht="12.75" customHeight="1" x14ac:dyDescent="0.25">
      <c r="A42" s="10"/>
      <c r="B42" s="18"/>
      <c r="C42" s="10"/>
      <c r="D42" s="9"/>
      <c r="E42" s="10"/>
      <c r="F42" s="18"/>
      <c r="G42" s="18"/>
      <c r="H42" s="9"/>
      <c r="I42" s="9"/>
      <c r="J42" s="10"/>
      <c r="K42" s="9"/>
      <c r="L42" s="10"/>
      <c r="M42"/>
      <c r="N42"/>
      <c r="O42"/>
      <c r="P42" s="20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U42"/>
    </row>
    <row r="43" spans="1:47" s="211" customFormat="1" ht="12.75" customHeight="1" x14ac:dyDescent="0.25">
      <c r="A43" s="10"/>
      <c r="B43" s="18"/>
      <c r="C43" s="10"/>
      <c r="D43" s="9"/>
      <c r="E43" s="10"/>
      <c r="F43" s="18"/>
      <c r="G43" s="18"/>
      <c r="H43" s="9"/>
      <c r="I43" s="9"/>
      <c r="J43" s="10"/>
      <c r="K43" s="9"/>
      <c r="L43" s="10"/>
      <c r="M43"/>
      <c r="N43"/>
      <c r="O43"/>
      <c r="P43" s="2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U43"/>
    </row>
    <row r="44" spans="1:47" s="211" customFormat="1" ht="12.75" customHeight="1" x14ac:dyDescent="0.25">
      <c r="A44" s="10"/>
      <c r="B44" s="18"/>
      <c r="C44" s="10"/>
      <c r="D44" s="9"/>
      <c r="E44" s="10"/>
      <c r="F44" s="18"/>
      <c r="G44" s="18"/>
      <c r="H44" s="9"/>
      <c r="I44" s="9"/>
      <c r="J44" s="10"/>
      <c r="K44" s="9"/>
      <c r="L44" s="10"/>
      <c r="M44"/>
      <c r="N44"/>
      <c r="O44"/>
      <c r="P44" s="20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U44"/>
    </row>
    <row r="45" spans="1:47" s="211" customFormat="1" ht="12.75" customHeight="1" x14ac:dyDescent="0.25">
      <c r="A45" s="10"/>
      <c r="B45" s="18"/>
      <c r="C45" s="10"/>
      <c r="D45" s="9"/>
      <c r="E45" s="10"/>
      <c r="F45" s="18"/>
      <c r="G45" s="18"/>
      <c r="H45" s="9"/>
      <c r="I45" s="9"/>
      <c r="J45" s="10"/>
      <c r="K45" s="9"/>
      <c r="L45" s="10"/>
      <c r="M45"/>
      <c r="N45"/>
      <c r="O45"/>
      <c r="P45" s="20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U45"/>
    </row>
    <row r="46" spans="1:47" s="211" customFormat="1" ht="12.75" customHeight="1" x14ac:dyDescent="0.25">
      <c r="A46" s="10"/>
      <c r="B46" s="18"/>
      <c r="C46" s="10"/>
      <c r="D46" s="9"/>
      <c r="E46" s="10"/>
      <c r="F46" s="18"/>
      <c r="G46" s="18"/>
      <c r="H46" s="9"/>
      <c r="I46" s="9"/>
      <c r="J46" s="10"/>
      <c r="K46" s="9"/>
      <c r="L46" s="10"/>
      <c r="M46"/>
      <c r="N46"/>
      <c r="O46"/>
      <c r="P46" s="20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U46"/>
    </row>
    <row r="47" spans="1:47" s="211" customFormat="1" ht="12.75" customHeight="1" x14ac:dyDescent="0.25">
      <c r="A47" s="10"/>
      <c r="B47" s="18"/>
      <c r="C47" s="10"/>
      <c r="D47" s="9"/>
      <c r="E47" s="10"/>
      <c r="F47" s="18"/>
      <c r="G47" s="18"/>
      <c r="H47" s="9"/>
      <c r="I47" s="9"/>
      <c r="J47" s="10"/>
      <c r="K47" s="9"/>
      <c r="L47" s="10"/>
      <c r="M47"/>
      <c r="N47"/>
      <c r="O47"/>
      <c r="P47" s="2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U47"/>
    </row>
    <row r="48" spans="1:47" s="211" customFormat="1" ht="12.75" customHeight="1" x14ac:dyDescent="0.25">
      <c r="A48" s="10"/>
      <c r="B48" s="18"/>
      <c r="C48" s="10"/>
      <c r="D48" s="9"/>
      <c r="E48" s="10"/>
      <c r="F48" s="18"/>
      <c r="G48" s="18"/>
      <c r="H48" s="9"/>
      <c r="I48" s="9"/>
      <c r="J48" s="10"/>
      <c r="K48" s="9"/>
      <c r="L48" s="10"/>
      <c r="M48"/>
      <c r="N48"/>
      <c r="O48"/>
      <c r="P48" s="20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U48"/>
    </row>
    <row r="49" spans="1:47" s="211" customFormat="1" ht="12.75" customHeight="1" x14ac:dyDescent="0.25">
      <c r="A49" s="10"/>
      <c r="B49" s="18"/>
      <c r="C49" s="10"/>
      <c r="D49" s="9"/>
      <c r="E49" s="10"/>
      <c r="F49" s="18"/>
      <c r="G49" s="18"/>
      <c r="H49" s="9"/>
      <c r="I49" s="9"/>
      <c r="J49" s="10"/>
      <c r="K49" s="9"/>
      <c r="L49" s="10"/>
      <c r="M49"/>
      <c r="N49"/>
      <c r="O49"/>
      <c r="P49" s="2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U49"/>
    </row>
    <row r="50" spans="1:47" s="211" customFormat="1" ht="12.75" customHeight="1" x14ac:dyDescent="0.25">
      <c r="A50" s="10"/>
      <c r="B50" s="18"/>
      <c r="C50" s="10"/>
      <c r="D50" s="9"/>
      <c r="E50" s="10"/>
      <c r="F50" s="18"/>
      <c r="G50" s="18"/>
      <c r="H50" s="9"/>
      <c r="I50" s="9"/>
      <c r="J50" s="10"/>
      <c r="K50" s="9"/>
      <c r="L50" s="10"/>
      <c r="M50"/>
      <c r="N50"/>
      <c r="O50"/>
      <c r="P50" s="2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U50"/>
    </row>
    <row r="51" spans="1:47" s="211" customFormat="1" ht="12.75" customHeight="1" x14ac:dyDescent="0.25">
      <c r="A51" s="10"/>
      <c r="B51" s="18"/>
      <c r="C51" s="10"/>
      <c r="D51" s="9"/>
      <c r="E51" s="10"/>
      <c r="F51" s="18"/>
      <c r="G51" s="18"/>
      <c r="H51" s="9"/>
      <c r="I51" s="9"/>
      <c r="J51" s="10"/>
      <c r="K51" s="9"/>
      <c r="L51" s="10"/>
      <c r="M51"/>
      <c r="N51"/>
      <c r="O51"/>
      <c r="P51" s="2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U51"/>
    </row>
    <row r="52" spans="1:47" s="211" customFormat="1" ht="12.75" customHeight="1" x14ac:dyDescent="0.25">
      <c r="A52" s="10"/>
      <c r="B52" s="18"/>
      <c r="C52" s="10"/>
      <c r="D52" s="9"/>
      <c r="E52" s="10"/>
      <c r="F52" s="18"/>
      <c r="G52" s="18"/>
      <c r="H52" s="9"/>
      <c r="I52" s="9"/>
      <c r="J52" s="10"/>
      <c r="K52" s="9"/>
      <c r="L52" s="10"/>
      <c r="M52"/>
      <c r="N52"/>
      <c r="O52"/>
      <c r="P52" s="2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U52"/>
    </row>
    <row r="53" spans="1:47" s="211" customFormat="1" ht="12.75" customHeight="1" x14ac:dyDescent="0.25">
      <c r="A53" s="10"/>
      <c r="B53" s="18"/>
      <c r="C53" s="10"/>
      <c r="D53" s="9"/>
      <c r="E53" s="10"/>
      <c r="F53" s="18"/>
      <c r="G53" s="18"/>
      <c r="H53" s="9"/>
      <c r="I53" s="9"/>
      <c r="J53" s="10"/>
      <c r="K53" s="9"/>
      <c r="L53" s="10"/>
      <c r="M53"/>
      <c r="N53"/>
      <c r="O53"/>
      <c r="P53" s="20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U53"/>
    </row>
    <row r="54" spans="1:47" s="211" customFormat="1" ht="12.75" customHeight="1" x14ac:dyDescent="0.25">
      <c r="A54" s="10"/>
      <c r="B54" s="18"/>
      <c r="C54" s="10"/>
      <c r="D54" s="9"/>
      <c r="E54" s="10"/>
      <c r="F54" s="18"/>
      <c r="G54" s="18"/>
      <c r="H54" s="9"/>
      <c r="I54" s="9"/>
      <c r="J54" s="10"/>
      <c r="K54" s="9"/>
      <c r="L54" s="10"/>
      <c r="M54"/>
      <c r="N54"/>
      <c r="O54"/>
      <c r="P54" s="20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U54"/>
    </row>
    <row r="55" spans="1:47" s="211" customFormat="1" ht="12.75" customHeight="1" x14ac:dyDescent="0.25">
      <c r="A55" s="10"/>
      <c r="B55" s="18"/>
      <c r="C55" s="10"/>
      <c r="D55" s="9"/>
      <c r="E55" s="10"/>
      <c r="F55" s="18"/>
      <c r="G55" s="18"/>
      <c r="H55" s="9"/>
      <c r="I55" s="9"/>
      <c r="J55" s="10"/>
      <c r="K55" s="9"/>
      <c r="L55" s="10"/>
      <c r="M55"/>
      <c r="N55"/>
      <c r="O55"/>
      <c r="P55" s="20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U55"/>
    </row>
    <row r="56" spans="1:47" s="211" customFormat="1" ht="12.75" customHeight="1" x14ac:dyDescent="0.25">
      <c r="A56" s="10"/>
      <c r="B56" s="18"/>
      <c r="C56" s="10"/>
      <c r="D56" s="9"/>
      <c r="E56" s="10"/>
      <c r="F56" s="18"/>
      <c r="G56" s="18"/>
      <c r="H56" s="9"/>
      <c r="I56" s="9"/>
      <c r="J56" s="10"/>
      <c r="K56" s="9"/>
      <c r="L56" s="10"/>
      <c r="M56"/>
      <c r="N56"/>
      <c r="O56"/>
      <c r="P56" s="20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U56"/>
    </row>
    <row r="57" spans="1:47" s="211" customFormat="1" ht="12.75" customHeight="1" x14ac:dyDescent="0.25">
      <c r="A57" s="10"/>
      <c r="B57" s="18"/>
      <c r="C57" s="10"/>
      <c r="D57" s="9"/>
      <c r="E57" s="10"/>
      <c r="F57" s="18"/>
      <c r="G57" s="18"/>
      <c r="H57" s="9"/>
      <c r="I57" s="9"/>
      <c r="J57" s="10"/>
      <c r="K57" s="9"/>
      <c r="L57" s="10"/>
      <c r="M57"/>
      <c r="N57"/>
      <c r="O57"/>
      <c r="P57" s="20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U57"/>
    </row>
    <row r="58" spans="1:47" s="211" customFormat="1" ht="12.75" customHeight="1" x14ac:dyDescent="0.25">
      <c r="A58" s="10"/>
      <c r="B58" s="18"/>
      <c r="C58" s="10"/>
      <c r="D58" s="9"/>
      <c r="E58" s="10"/>
      <c r="F58" s="18"/>
      <c r="G58" s="18"/>
      <c r="H58" s="9"/>
      <c r="I58" s="9"/>
      <c r="J58" s="10"/>
      <c r="K58" s="9"/>
      <c r="L58" s="10"/>
      <c r="M58"/>
      <c r="N58"/>
      <c r="O58"/>
      <c r="P58" s="20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U58"/>
    </row>
    <row r="59" spans="1:47" s="211" customFormat="1" ht="12.75" customHeight="1" x14ac:dyDescent="0.25">
      <c r="A59" s="10"/>
      <c r="B59" s="18"/>
      <c r="C59" s="10"/>
      <c r="D59" s="9"/>
      <c r="E59" s="10"/>
      <c r="F59" s="18"/>
      <c r="G59" s="18"/>
      <c r="H59" s="9"/>
      <c r="I59" s="9"/>
      <c r="J59" s="10"/>
      <c r="K59" s="9"/>
      <c r="L59" s="10"/>
      <c r="M59"/>
      <c r="N59"/>
      <c r="O59"/>
      <c r="P59" s="20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U59"/>
    </row>
    <row r="60" spans="1:47" s="211" customFormat="1" ht="12.75" customHeight="1" x14ac:dyDescent="0.25">
      <c r="A60" s="10"/>
      <c r="B60" s="18"/>
      <c r="C60" s="10"/>
      <c r="D60" s="9"/>
      <c r="E60" s="10"/>
      <c r="F60" s="18"/>
      <c r="G60" s="18"/>
      <c r="H60" s="9"/>
      <c r="I60" s="9"/>
      <c r="J60" s="10"/>
      <c r="K60" s="9"/>
      <c r="L60" s="10"/>
      <c r="M60"/>
      <c r="N60"/>
      <c r="O60"/>
      <c r="P60" s="2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U60"/>
    </row>
    <row r="61" spans="1:47" s="211" customFormat="1" ht="12.75" customHeight="1" x14ac:dyDescent="0.25">
      <c r="A61" s="10"/>
      <c r="B61" s="18"/>
      <c r="C61" s="10"/>
      <c r="D61" s="9"/>
      <c r="E61" s="10"/>
      <c r="F61" s="18"/>
      <c r="G61" s="18"/>
      <c r="H61" s="9"/>
      <c r="I61" s="9"/>
      <c r="J61" s="10"/>
      <c r="K61" s="9"/>
      <c r="L61" s="10"/>
      <c r="M61"/>
      <c r="N61"/>
      <c r="O61"/>
      <c r="P61" s="20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U61"/>
    </row>
    <row r="62" spans="1:47" s="211" customFormat="1" ht="12.75" customHeight="1" x14ac:dyDescent="0.25">
      <c r="A62" s="10"/>
      <c r="B62" s="18"/>
      <c r="C62" s="10"/>
      <c r="D62" s="9"/>
      <c r="E62" s="10"/>
      <c r="F62" s="18"/>
      <c r="G62" s="18"/>
      <c r="H62" s="9"/>
      <c r="I62" s="9"/>
      <c r="J62" s="10"/>
      <c r="K62" s="9"/>
      <c r="L62" s="10"/>
      <c r="M62"/>
      <c r="N62"/>
      <c r="O62"/>
      <c r="P62" s="20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U62"/>
    </row>
    <row r="63" spans="1:47" s="211" customFormat="1" ht="12.75" customHeight="1" x14ac:dyDescent="0.25">
      <c r="A63" s="10"/>
      <c r="B63" s="18"/>
      <c r="C63" s="10"/>
      <c r="D63" s="9"/>
      <c r="E63" s="10"/>
      <c r="F63" s="18"/>
      <c r="G63" s="18"/>
      <c r="H63" s="9"/>
      <c r="I63" s="9"/>
      <c r="J63" s="10"/>
      <c r="K63" s="9"/>
      <c r="L63" s="10"/>
      <c r="M63"/>
      <c r="N63"/>
      <c r="O63"/>
      <c r="P63" s="20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U63"/>
    </row>
    <row r="64" spans="1:47" s="211" customFormat="1" ht="12.75" customHeight="1" x14ac:dyDescent="0.25">
      <c r="A64" s="10"/>
      <c r="B64" s="18"/>
      <c r="C64" s="10"/>
      <c r="D64" s="9"/>
      <c r="E64" s="10"/>
      <c r="F64" s="18"/>
      <c r="G64" s="18"/>
      <c r="H64" s="9"/>
      <c r="I64" s="9"/>
      <c r="J64" s="10"/>
      <c r="K64" s="9"/>
      <c r="L64" s="10"/>
      <c r="M64"/>
      <c r="N64"/>
      <c r="O64"/>
      <c r="P64" s="20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U64"/>
    </row>
    <row r="65" spans="1:47" s="211" customFormat="1" ht="12.75" customHeight="1" x14ac:dyDescent="0.25">
      <c r="A65" s="10"/>
      <c r="B65" s="18"/>
      <c r="C65" s="10"/>
      <c r="D65" s="9"/>
      <c r="E65" s="10"/>
      <c r="F65" s="18"/>
      <c r="G65" s="18"/>
      <c r="H65" s="9"/>
      <c r="I65" s="9"/>
      <c r="J65" s="10"/>
      <c r="K65" s="9"/>
      <c r="L65" s="10"/>
      <c r="M65"/>
      <c r="N65"/>
      <c r="O65"/>
      <c r="P65" s="2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U65"/>
    </row>
    <row r="66" spans="1:47" s="211" customFormat="1" ht="12.75" customHeight="1" x14ac:dyDescent="0.25">
      <c r="A66" s="10"/>
      <c r="B66" s="18"/>
      <c r="C66" s="10"/>
      <c r="D66" s="9"/>
      <c r="E66" s="10"/>
      <c r="F66" s="18"/>
      <c r="G66" s="18"/>
      <c r="H66" s="9"/>
      <c r="I66" s="9"/>
      <c r="J66" s="10"/>
      <c r="K66" s="9"/>
      <c r="L66" s="10"/>
      <c r="M66"/>
      <c r="N66"/>
      <c r="O66"/>
      <c r="P66" s="20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U66"/>
    </row>
    <row r="67" spans="1:47" s="211" customFormat="1" ht="12.75" customHeight="1" x14ac:dyDescent="0.25">
      <c r="A67" s="10"/>
      <c r="B67" s="18"/>
      <c r="C67" s="10"/>
      <c r="D67" s="9"/>
      <c r="E67" s="10"/>
      <c r="F67" s="18"/>
      <c r="G67" s="18"/>
      <c r="H67" s="9"/>
      <c r="I67" s="9"/>
      <c r="J67" s="10"/>
      <c r="K67" s="9"/>
      <c r="L67" s="10"/>
      <c r="M67"/>
      <c r="N67"/>
      <c r="O67"/>
      <c r="P67" s="20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U67"/>
    </row>
    <row r="68" spans="1:47" s="211" customFormat="1" ht="12.75" customHeight="1" x14ac:dyDescent="0.25">
      <c r="A68" s="10"/>
      <c r="B68" s="18"/>
      <c r="C68" s="10"/>
      <c r="D68" s="9"/>
      <c r="E68" s="10"/>
      <c r="F68" s="18"/>
      <c r="G68" s="18"/>
      <c r="H68" s="9"/>
      <c r="I68" s="9"/>
      <c r="J68" s="10"/>
      <c r="K68" s="9"/>
      <c r="L68" s="10"/>
      <c r="M68"/>
      <c r="N68"/>
      <c r="O68"/>
      <c r="P68" s="20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U68"/>
    </row>
    <row r="69" spans="1:47" s="211" customFormat="1" ht="12.75" customHeight="1" x14ac:dyDescent="0.25">
      <c r="A69" s="10"/>
      <c r="B69" s="18"/>
      <c r="C69" s="10"/>
      <c r="D69" s="9"/>
      <c r="E69" s="10"/>
      <c r="F69" s="18"/>
      <c r="G69" s="18"/>
      <c r="H69" s="9"/>
      <c r="I69" s="9"/>
      <c r="J69" s="10"/>
      <c r="K69" s="9"/>
      <c r="L69" s="10"/>
      <c r="M69"/>
      <c r="N69"/>
      <c r="O69"/>
      <c r="P69" s="20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U69"/>
    </row>
    <row r="70" spans="1:47" s="211" customFormat="1" ht="12.75" customHeight="1" x14ac:dyDescent="0.25">
      <c r="A70" s="10"/>
      <c r="B70" s="18"/>
      <c r="C70" s="10"/>
      <c r="D70" s="9"/>
      <c r="E70" s="10"/>
      <c r="F70" s="18"/>
      <c r="G70" s="18"/>
      <c r="H70" s="9"/>
      <c r="I70" s="9"/>
      <c r="J70" s="10"/>
      <c r="K70" s="9"/>
      <c r="L70" s="10"/>
      <c r="M70"/>
      <c r="N70"/>
      <c r="O70"/>
      <c r="P70" s="2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U70"/>
    </row>
    <row r="71" spans="1:47" s="211" customFormat="1" ht="12.75" customHeight="1" x14ac:dyDescent="0.25">
      <c r="A71" s="10"/>
      <c r="B71" s="18"/>
      <c r="C71" s="10"/>
      <c r="D71" s="9"/>
      <c r="E71" s="10"/>
      <c r="F71" s="18"/>
      <c r="G71" s="18"/>
      <c r="H71" s="9"/>
      <c r="I71" s="9"/>
      <c r="J71" s="10"/>
      <c r="K71" s="9"/>
      <c r="L71" s="10"/>
      <c r="M71"/>
      <c r="N71"/>
      <c r="O71"/>
      <c r="P71" s="20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U71"/>
    </row>
    <row r="72" spans="1:47" s="211" customFormat="1" ht="12.75" customHeight="1" x14ac:dyDescent="0.25">
      <c r="A72" s="10"/>
      <c r="B72" s="18"/>
      <c r="C72" s="10"/>
      <c r="D72" s="9"/>
      <c r="E72" s="10"/>
      <c r="F72" s="18"/>
      <c r="G72" s="18"/>
      <c r="H72" s="9"/>
      <c r="I72" s="9"/>
      <c r="J72" s="10"/>
      <c r="K72" s="9"/>
      <c r="L72" s="10"/>
      <c r="M72"/>
      <c r="N72"/>
      <c r="O72"/>
      <c r="P72" s="20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U72"/>
    </row>
    <row r="73" spans="1:47" s="211" customFormat="1" ht="12.75" customHeight="1" x14ac:dyDescent="0.25">
      <c r="A73" s="10"/>
      <c r="B73" s="18"/>
      <c r="C73" s="10"/>
      <c r="D73" s="9"/>
      <c r="E73" s="10"/>
      <c r="F73" s="18"/>
      <c r="G73" s="18"/>
      <c r="H73" s="9"/>
      <c r="I73" s="9"/>
      <c r="J73" s="10"/>
      <c r="K73" s="9"/>
      <c r="L73" s="10"/>
      <c r="M73"/>
      <c r="N73"/>
      <c r="O73"/>
      <c r="P73" s="20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U73"/>
    </row>
    <row r="74" spans="1:47" s="211" customFormat="1" ht="12.75" customHeight="1" x14ac:dyDescent="0.25">
      <c r="A74" s="10"/>
      <c r="B74" s="18"/>
      <c r="C74" s="10"/>
      <c r="D74" s="9"/>
      <c r="E74" s="10"/>
      <c r="F74" s="18"/>
      <c r="G74" s="18"/>
      <c r="H74" s="9"/>
      <c r="I74" s="9"/>
      <c r="J74" s="10"/>
      <c r="K74" s="9"/>
      <c r="L74" s="10"/>
      <c r="M74"/>
      <c r="N74"/>
      <c r="O74"/>
      <c r="P74" s="20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U74"/>
    </row>
    <row r="75" spans="1:47" s="211" customFormat="1" ht="12.75" customHeight="1" x14ac:dyDescent="0.25">
      <c r="A75" s="10"/>
      <c r="B75" s="18"/>
      <c r="C75" s="10"/>
      <c r="D75" s="10"/>
      <c r="E75" s="10"/>
      <c r="F75" s="18"/>
      <c r="G75" s="18"/>
      <c r="H75" s="9"/>
      <c r="I75" s="9"/>
      <c r="J75" s="10"/>
      <c r="K75" s="9"/>
      <c r="L75" s="10"/>
      <c r="M75"/>
      <c r="N75"/>
      <c r="O75"/>
      <c r="P75" s="20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U75"/>
    </row>
    <row r="76" spans="1:47" s="211" customFormat="1" ht="13.2" x14ac:dyDescent="0.25">
      <c r="A76" s="10"/>
      <c r="B76" s="18"/>
      <c r="C76" s="10"/>
      <c r="D76" s="10"/>
      <c r="E76" s="10"/>
      <c r="F76" s="10"/>
      <c r="G76" s="10"/>
      <c r="H76" s="9"/>
      <c r="I76" s="9"/>
      <c r="J76" s="10"/>
      <c r="K76" s="10"/>
      <c r="L76" s="10"/>
      <c r="M76"/>
      <c r="N76"/>
      <c r="O76"/>
      <c r="P76" s="20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U76"/>
    </row>
    <row r="77" spans="1:47" s="211" customFormat="1" ht="13.2" x14ac:dyDescent="0.25">
      <c r="A77" s="10"/>
      <c r="B77" s="18"/>
      <c r="C77" s="10"/>
      <c r="D77" s="10"/>
      <c r="E77" s="10"/>
      <c r="F77" s="10"/>
      <c r="G77" s="10"/>
      <c r="H77" s="9"/>
      <c r="I77" s="9"/>
      <c r="J77" s="10"/>
      <c r="K77" s="10"/>
      <c r="L77" s="10"/>
      <c r="M77"/>
      <c r="N77"/>
      <c r="O77"/>
      <c r="P77" s="20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U77"/>
    </row>
    <row r="78" spans="1:47" s="211" customFormat="1" ht="13.2" x14ac:dyDescent="0.25">
      <c r="A78" s="10"/>
      <c r="B78" s="18"/>
      <c r="C78" s="10"/>
      <c r="D78" s="10"/>
      <c r="E78" s="10"/>
      <c r="F78" s="10"/>
      <c r="G78" s="10"/>
      <c r="H78" s="9"/>
      <c r="I78" s="9"/>
      <c r="J78" s="10"/>
      <c r="K78" s="10"/>
      <c r="L78" s="10"/>
      <c r="M78"/>
      <c r="N78"/>
      <c r="O78"/>
      <c r="P78" s="20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U78"/>
    </row>
    <row r="79" spans="1:47" s="211" customFormat="1" ht="13.2" x14ac:dyDescent="0.25">
      <c r="A79" s="10"/>
      <c r="B79" s="18"/>
      <c r="C79" s="10"/>
      <c r="D79" s="10"/>
      <c r="E79" s="10"/>
      <c r="F79" s="10"/>
      <c r="G79" s="10"/>
      <c r="H79" s="9"/>
      <c r="I79" s="9"/>
      <c r="J79" s="10"/>
      <c r="K79" s="10"/>
      <c r="L79" s="10"/>
      <c r="M79"/>
      <c r="N79"/>
      <c r="O79"/>
      <c r="P79" s="20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U79"/>
    </row>
    <row r="80" spans="1:47" s="211" customFormat="1" ht="13.2" x14ac:dyDescent="0.25">
      <c r="A80" s="10"/>
      <c r="B80" s="18"/>
      <c r="C80" s="10"/>
      <c r="D80" s="10"/>
      <c r="E80" s="10"/>
      <c r="F80" s="10"/>
      <c r="G80" s="10"/>
      <c r="H80" s="9"/>
      <c r="I80" s="9"/>
      <c r="J80" s="10"/>
      <c r="K80" s="10"/>
      <c r="L80" s="10"/>
      <c r="M80"/>
      <c r="N80"/>
      <c r="O80"/>
      <c r="P80" s="2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U80"/>
    </row>
    <row r="81" spans="1:47" s="211" customFormat="1" ht="13.2" x14ac:dyDescent="0.25">
      <c r="A81" s="10"/>
      <c r="B81" s="18"/>
      <c r="C81" s="10"/>
      <c r="D81" s="10"/>
      <c r="E81" s="10"/>
      <c r="F81" s="10"/>
      <c r="G81" s="10"/>
      <c r="H81" s="9"/>
      <c r="I81" s="9"/>
      <c r="J81" s="10"/>
      <c r="K81" s="10"/>
      <c r="L81" s="10"/>
      <c r="M81"/>
      <c r="N81"/>
      <c r="O81"/>
      <c r="P81" s="20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U81"/>
    </row>
    <row r="82" spans="1:47" s="211" customFormat="1" ht="13.2" x14ac:dyDescent="0.25">
      <c r="A82" s="10"/>
      <c r="B82" s="18"/>
      <c r="C82" s="10"/>
      <c r="D82" s="10"/>
      <c r="E82" s="10"/>
      <c r="F82" s="10"/>
      <c r="G82" s="10"/>
      <c r="H82" s="9"/>
      <c r="I82" s="9"/>
      <c r="J82" s="10"/>
      <c r="K82" s="10"/>
      <c r="L82" s="10"/>
      <c r="M82"/>
      <c r="N82"/>
      <c r="O82"/>
      <c r="P82" s="20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U82"/>
    </row>
    <row r="83" spans="1:47" s="211" customFormat="1" ht="13.2" x14ac:dyDescent="0.25">
      <c r="A83" s="10"/>
      <c r="B83" s="18"/>
      <c r="C83" s="10"/>
      <c r="D83" s="10"/>
      <c r="E83" s="10"/>
      <c r="F83" s="10"/>
      <c r="G83" s="10"/>
      <c r="H83" s="9"/>
      <c r="I83" s="9"/>
      <c r="J83" s="10"/>
      <c r="K83" s="10"/>
      <c r="L83" s="10"/>
      <c r="M83"/>
      <c r="N83"/>
      <c r="O83"/>
      <c r="P83" s="20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U83"/>
    </row>
    <row r="84" spans="1:47" s="211" customFormat="1" ht="13.2" x14ac:dyDescent="0.25">
      <c r="A84" s="10"/>
      <c r="B84" s="18"/>
      <c r="C84" s="10"/>
      <c r="D84" s="10"/>
      <c r="E84" s="10"/>
      <c r="F84" s="10"/>
      <c r="G84" s="10"/>
      <c r="H84" s="9"/>
      <c r="I84" s="9"/>
      <c r="J84" s="10"/>
      <c r="K84" s="10"/>
      <c r="L84" s="10"/>
      <c r="M84"/>
      <c r="N84"/>
      <c r="O84"/>
      <c r="P84" s="20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U84"/>
    </row>
    <row r="85" spans="1:47" s="211" customFormat="1" ht="13.2" x14ac:dyDescent="0.25">
      <c r="A85" s="10"/>
      <c r="B85" s="18"/>
      <c r="C85" s="10"/>
      <c r="D85" s="10"/>
      <c r="E85" s="10"/>
      <c r="F85" s="10"/>
      <c r="G85" s="10"/>
      <c r="H85" s="9"/>
      <c r="I85" s="9"/>
      <c r="J85" s="10"/>
      <c r="K85" s="10"/>
      <c r="L85" s="10"/>
      <c r="M85"/>
      <c r="N85"/>
      <c r="O85"/>
      <c r="P85" s="20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U85"/>
    </row>
    <row r="86" spans="1:47" s="211" customFormat="1" ht="13.2" x14ac:dyDescent="0.25">
      <c r="A86" s="10"/>
      <c r="B86" s="18"/>
      <c r="C86" s="10"/>
      <c r="D86" s="10"/>
      <c r="E86" s="10"/>
      <c r="F86" s="10"/>
      <c r="G86" s="10"/>
      <c r="H86" s="9"/>
      <c r="I86" s="9"/>
      <c r="J86" s="10"/>
      <c r="K86" s="10"/>
      <c r="L86" s="10"/>
      <c r="M86"/>
      <c r="N86"/>
      <c r="O86"/>
      <c r="P86" s="20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U86"/>
    </row>
    <row r="87" spans="1:47" s="211" customFormat="1" ht="13.2" x14ac:dyDescent="0.25">
      <c r="A87" s="10"/>
      <c r="B87" s="18"/>
      <c r="C87" s="10"/>
      <c r="D87" s="10"/>
      <c r="E87" s="10"/>
      <c r="F87" s="10"/>
      <c r="G87" s="10"/>
      <c r="H87" s="9"/>
      <c r="I87" s="9"/>
      <c r="J87" s="10"/>
      <c r="K87" s="10"/>
      <c r="L87" s="10"/>
      <c r="M87"/>
      <c r="N87"/>
      <c r="O87"/>
      <c r="P87" s="20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U87"/>
    </row>
    <row r="88" spans="1:47" s="211" customFormat="1" ht="13.2" x14ac:dyDescent="0.25">
      <c r="A88" s="10"/>
      <c r="B88" s="18"/>
      <c r="C88" s="10"/>
      <c r="D88" s="10"/>
      <c r="E88" s="10"/>
      <c r="F88" s="10"/>
      <c r="G88" s="10"/>
      <c r="H88" s="9"/>
      <c r="I88" s="9"/>
      <c r="J88" s="10"/>
      <c r="K88" s="10"/>
      <c r="L88" s="10"/>
      <c r="M88"/>
      <c r="N88"/>
      <c r="O88"/>
      <c r="P88" s="20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U88"/>
    </row>
    <row r="89" spans="1:47" s="211" customFormat="1" ht="13.2" x14ac:dyDescent="0.25">
      <c r="A89" s="10"/>
      <c r="B89" s="18"/>
      <c r="C89" s="10"/>
      <c r="D89" s="10"/>
      <c r="E89" s="10"/>
      <c r="F89" s="10"/>
      <c r="G89" s="10"/>
      <c r="H89" s="9"/>
      <c r="I89" s="9"/>
      <c r="J89" s="10"/>
      <c r="K89" s="10"/>
      <c r="L89" s="10"/>
      <c r="M89"/>
      <c r="N89"/>
      <c r="O89"/>
      <c r="P89" s="20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U89"/>
    </row>
    <row r="90" spans="1:47" s="211" customFormat="1" ht="13.2" x14ac:dyDescent="0.25">
      <c r="A90" s="10"/>
      <c r="B90" s="18"/>
      <c r="C90" s="10"/>
      <c r="D90" s="10"/>
      <c r="E90" s="10"/>
      <c r="F90" s="10"/>
      <c r="G90" s="10"/>
      <c r="H90" s="9"/>
      <c r="I90" s="9"/>
      <c r="J90" s="10"/>
      <c r="K90" s="10"/>
      <c r="L90" s="10"/>
      <c r="M90"/>
      <c r="N90"/>
      <c r="O90"/>
      <c r="P90" s="2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U90"/>
    </row>
    <row r="91" spans="1:47" s="211" customFormat="1" ht="13.2" x14ac:dyDescent="0.25">
      <c r="A91" s="10"/>
      <c r="B91" s="18"/>
      <c r="C91" s="10"/>
      <c r="D91" s="10"/>
      <c r="E91" s="10"/>
      <c r="F91" s="10"/>
      <c r="G91" s="10"/>
      <c r="H91" s="9"/>
      <c r="I91" s="9"/>
      <c r="J91" s="10"/>
      <c r="K91" s="10"/>
      <c r="L91" s="10"/>
      <c r="M91"/>
      <c r="N91"/>
      <c r="O91"/>
      <c r="P91" s="20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U91"/>
    </row>
    <row r="92" spans="1:47" s="211" customFormat="1" ht="13.2" x14ac:dyDescent="0.25">
      <c r="A92" s="10"/>
      <c r="B92" s="18"/>
      <c r="C92" s="10"/>
      <c r="D92" s="10"/>
      <c r="E92" s="10"/>
      <c r="F92" s="10"/>
      <c r="G92" s="10"/>
      <c r="H92" s="9"/>
      <c r="I92" s="9"/>
      <c r="J92" s="10"/>
      <c r="K92" s="10"/>
      <c r="L92" s="10"/>
      <c r="M92"/>
      <c r="N92"/>
      <c r="O92"/>
      <c r="P92" s="20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U92"/>
    </row>
    <row r="93" spans="1:47" s="211" customFormat="1" ht="13.2" x14ac:dyDescent="0.25">
      <c r="A93" s="10"/>
      <c r="B93" s="18"/>
      <c r="C93" s="10"/>
      <c r="D93" s="10"/>
      <c r="E93" s="10"/>
      <c r="F93" s="10"/>
      <c r="G93" s="10"/>
      <c r="H93" s="9"/>
      <c r="I93" s="9"/>
      <c r="J93" s="10"/>
      <c r="K93" s="10"/>
      <c r="L93" s="10"/>
      <c r="M93"/>
      <c r="N93"/>
      <c r="O93"/>
      <c r="P93" s="20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U93"/>
    </row>
    <row r="94" spans="1:47" s="211" customFormat="1" ht="13.2" x14ac:dyDescent="0.25">
      <c r="A94" s="10"/>
      <c r="B94" s="18"/>
      <c r="C94" s="10"/>
      <c r="D94" s="10"/>
      <c r="E94" s="10"/>
      <c r="F94" s="10"/>
      <c r="G94" s="10"/>
      <c r="H94" s="9"/>
      <c r="I94" s="9"/>
      <c r="J94" s="10"/>
      <c r="K94" s="10"/>
      <c r="L94" s="10"/>
      <c r="M94"/>
      <c r="N94"/>
      <c r="O94"/>
      <c r="P94" s="20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U94"/>
    </row>
    <row r="95" spans="1:47" s="211" customFormat="1" ht="13.2" x14ac:dyDescent="0.25">
      <c r="A95" s="10"/>
      <c r="B95" s="18"/>
      <c r="C95" s="10"/>
      <c r="D95" s="10"/>
      <c r="E95" s="10"/>
      <c r="F95" s="10"/>
      <c r="G95" s="10"/>
      <c r="H95" s="9"/>
      <c r="I95" s="9"/>
      <c r="J95" s="10"/>
      <c r="K95" s="10"/>
      <c r="L95" s="10"/>
      <c r="M95"/>
      <c r="N95"/>
      <c r="O95"/>
      <c r="P95" s="20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U95"/>
    </row>
    <row r="96" spans="1:47" s="211" customFormat="1" ht="13.2" x14ac:dyDescent="0.25">
      <c r="A96" s="10"/>
      <c r="B96" s="18"/>
      <c r="C96" s="10"/>
      <c r="D96" s="10"/>
      <c r="E96" s="10"/>
      <c r="F96" s="10"/>
      <c r="G96" s="10"/>
      <c r="H96" s="9"/>
      <c r="I96" s="9"/>
      <c r="J96" s="10"/>
      <c r="K96" s="10"/>
      <c r="L96" s="10"/>
      <c r="M96"/>
      <c r="N96"/>
      <c r="O96"/>
      <c r="P96" s="20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U96"/>
    </row>
    <row r="97" spans="1:47" s="211" customFormat="1" ht="13.2" x14ac:dyDescent="0.25">
      <c r="A97" s="10"/>
      <c r="B97" s="18"/>
      <c r="C97" s="10"/>
      <c r="D97" s="10"/>
      <c r="E97" s="10"/>
      <c r="F97" s="10"/>
      <c r="G97" s="10"/>
      <c r="H97" s="9"/>
      <c r="I97" s="9"/>
      <c r="J97" s="10"/>
      <c r="K97" s="10"/>
      <c r="L97" s="10"/>
      <c r="M97"/>
      <c r="N97"/>
      <c r="O97"/>
      <c r="P97" s="20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U97"/>
    </row>
    <row r="98" spans="1:47" s="211" customFormat="1" ht="13.2" x14ac:dyDescent="0.25">
      <c r="A98" s="10"/>
      <c r="B98" s="18"/>
      <c r="C98" s="10"/>
      <c r="D98" s="10"/>
      <c r="E98" s="10"/>
      <c r="F98" s="10"/>
      <c r="G98" s="10"/>
      <c r="H98" s="9"/>
      <c r="I98" s="9"/>
      <c r="J98" s="10"/>
      <c r="K98" s="10"/>
      <c r="L98" s="10"/>
      <c r="M98"/>
      <c r="N98"/>
      <c r="O98"/>
      <c r="P98" s="20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U98"/>
    </row>
    <row r="99" spans="1:47" s="211" customFormat="1" ht="13.2" x14ac:dyDescent="0.25">
      <c r="A99" s="10"/>
      <c r="B99" s="18"/>
      <c r="C99" s="10"/>
      <c r="D99" s="10"/>
      <c r="E99" s="10"/>
      <c r="F99" s="10"/>
      <c r="G99" s="10"/>
      <c r="H99" s="9"/>
      <c r="I99" s="9"/>
      <c r="J99" s="10"/>
      <c r="K99" s="10"/>
      <c r="L99" s="10"/>
      <c r="M99"/>
      <c r="N99"/>
      <c r="O99"/>
      <c r="P99" s="20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U99"/>
    </row>
    <row r="100" spans="1:47" s="211" customFormat="1" ht="13.2" x14ac:dyDescent="0.25">
      <c r="A100" s="10"/>
      <c r="B100" s="18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 s="2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U100"/>
    </row>
    <row r="101" spans="1:47" s="211" customFormat="1" ht="13.2" x14ac:dyDescent="0.25">
      <c r="A101" s="10"/>
      <c r="B101" s="18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 s="2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U101"/>
    </row>
    <row r="102" spans="1:47" s="211" customFormat="1" ht="13.2" x14ac:dyDescent="0.25">
      <c r="A102" s="10"/>
      <c r="B102" s="18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 s="2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U102"/>
    </row>
    <row r="103" spans="1:47" s="211" customFormat="1" ht="13.2" x14ac:dyDescent="0.25">
      <c r="A103" s="10"/>
      <c r="B103" s="18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 s="20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U103"/>
    </row>
    <row r="104" spans="1:47" s="211" customFormat="1" ht="13.2" x14ac:dyDescent="0.25">
      <c r="A104" s="10"/>
      <c r="B104" s="18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 s="20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U104"/>
    </row>
    <row r="105" spans="1:47" s="211" customFormat="1" ht="13.2" x14ac:dyDescent="0.25">
      <c r="A105" s="10"/>
      <c r="B105" s="18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 s="20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U105"/>
    </row>
    <row r="106" spans="1:47" s="211" customFormat="1" ht="13.2" x14ac:dyDescent="0.25">
      <c r="A106" s="10"/>
      <c r="B106" s="18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 s="20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U106"/>
    </row>
    <row r="107" spans="1:47" s="211" customFormat="1" ht="13.2" x14ac:dyDescent="0.25">
      <c r="A107" s="10"/>
      <c r="B107" s="18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 s="20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U107"/>
    </row>
    <row r="108" spans="1:47" s="211" customFormat="1" ht="13.2" x14ac:dyDescent="0.25">
      <c r="A108" s="10"/>
      <c r="B108" s="18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 s="20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U108"/>
    </row>
    <row r="109" spans="1:47" s="211" customFormat="1" ht="13.2" x14ac:dyDescent="0.25">
      <c r="A109" s="10"/>
      <c r="B109" s="18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 s="20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U109"/>
    </row>
    <row r="110" spans="1:47" s="211" customFormat="1" ht="13.2" x14ac:dyDescent="0.25">
      <c r="A110" s="10"/>
      <c r="B110" s="18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 s="2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U110"/>
    </row>
    <row r="111" spans="1:47" s="211" customFormat="1" ht="13.2" x14ac:dyDescent="0.25">
      <c r="A111" s="10"/>
      <c r="B111" s="18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 s="20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U111"/>
    </row>
    <row r="112" spans="1:47" s="211" customFormat="1" ht="13.2" x14ac:dyDescent="0.25">
      <c r="A112" s="10"/>
      <c r="B112" s="18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 s="2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U112"/>
    </row>
    <row r="113" spans="1:47" s="211" customFormat="1" ht="13.2" x14ac:dyDescent="0.25">
      <c r="A113" s="10"/>
      <c r="B113" s="18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 s="20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U113"/>
    </row>
    <row r="114" spans="1:47" s="211" customFormat="1" ht="13.2" x14ac:dyDescent="0.25">
      <c r="A114" s="10"/>
      <c r="B114" s="18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 s="20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U114"/>
    </row>
    <row r="115" spans="1:47" s="211" customFormat="1" ht="13.2" x14ac:dyDescent="0.25">
      <c r="A115" s="10"/>
      <c r="B115" s="18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 s="20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U115"/>
    </row>
    <row r="116" spans="1:47" s="211" customFormat="1" ht="13.2" x14ac:dyDescent="0.25">
      <c r="A116" s="10"/>
      <c r="B116" s="18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 s="20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U116"/>
    </row>
    <row r="117" spans="1:47" s="211" customFormat="1" ht="13.2" x14ac:dyDescent="0.25">
      <c r="A117" s="10"/>
      <c r="B117" s="18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 s="20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U117"/>
    </row>
    <row r="118" spans="1:47" s="211" customFormat="1" ht="13.2" x14ac:dyDescent="0.25">
      <c r="A118" s="10"/>
      <c r="B118" s="18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 s="20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U118"/>
    </row>
    <row r="119" spans="1:47" s="211" customFormat="1" ht="13.2" x14ac:dyDescent="0.25">
      <c r="A119" s="10"/>
      <c r="B119" s="18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 s="20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U119"/>
    </row>
    <row r="120" spans="1:47" s="211" customFormat="1" ht="13.2" x14ac:dyDescent="0.25">
      <c r="A120" s="10"/>
      <c r="B120" s="18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 s="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U120"/>
    </row>
    <row r="121" spans="1:47" s="211" customFormat="1" ht="13.2" x14ac:dyDescent="0.25">
      <c r="A121" s="10"/>
      <c r="B121" s="18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 s="20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U121"/>
    </row>
    <row r="122" spans="1:47" s="211" customFormat="1" ht="13.2" x14ac:dyDescent="0.25">
      <c r="A122" s="10"/>
      <c r="B122" s="18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 s="20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U122"/>
    </row>
    <row r="123" spans="1:47" s="211" customFormat="1" ht="13.2" x14ac:dyDescent="0.25">
      <c r="A123" s="10"/>
      <c r="B123" s="18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 s="2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U123"/>
    </row>
    <row r="124" spans="1:47" s="211" customFormat="1" ht="13.2" x14ac:dyDescent="0.25">
      <c r="A124" s="10"/>
      <c r="B124" s="18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 s="2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U124"/>
    </row>
    <row r="125" spans="1:47" s="211" customFormat="1" ht="13.2" x14ac:dyDescent="0.25">
      <c r="A125" s="10"/>
      <c r="B125" s="18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 s="2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U125"/>
    </row>
    <row r="126" spans="1:47" s="211" customFormat="1" ht="13.2" x14ac:dyDescent="0.25">
      <c r="A126" s="10"/>
      <c r="B126" s="18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 s="20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U126"/>
    </row>
    <row r="127" spans="1:47" s="211" customFormat="1" ht="13.2" x14ac:dyDescent="0.25">
      <c r="A127" s="10"/>
      <c r="B127" s="18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 s="20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U127"/>
    </row>
    <row r="128" spans="1:47" s="211" customFormat="1" ht="13.2" x14ac:dyDescent="0.25">
      <c r="A128" s="10"/>
      <c r="B128" s="18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 s="20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U128"/>
    </row>
    <row r="129" spans="1:47" s="211" customFormat="1" ht="13.2" x14ac:dyDescent="0.25">
      <c r="A129" s="10"/>
      <c r="B129" s="18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 s="20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U129"/>
    </row>
    <row r="130" spans="1:47" s="211" customFormat="1" ht="13.2" x14ac:dyDescent="0.25">
      <c r="A130" s="10"/>
      <c r="B130" s="18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 s="2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U130"/>
    </row>
    <row r="131" spans="1:47" s="211" customFormat="1" ht="13.2" x14ac:dyDescent="0.25">
      <c r="A131" s="10"/>
      <c r="B131" s="18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 s="20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U131"/>
    </row>
    <row r="132" spans="1:47" s="211" customFormat="1" ht="13.2" x14ac:dyDescent="0.25">
      <c r="A132" s="10"/>
      <c r="B132" s="18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 s="2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U132"/>
    </row>
    <row r="133" spans="1:47" s="211" customFormat="1" ht="13.2" x14ac:dyDescent="0.25">
      <c r="A133" s="10"/>
      <c r="B133" s="18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 s="20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U133"/>
    </row>
    <row r="134" spans="1:47" s="211" customFormat="1" ht="13.2" x14ac:dyDescent="0.25">
      <c r="A134" s="10"/>
      <c r="B134" s="18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 s="2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U134"/>
    </row>
    <row r="135" spans="1:47" s="211" customFormat="1" ht="13.2" x14ac:dyDescent="0.25">
      <c r="A135" s="10"/>
      <c r="B135" s="18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 s="20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U135"/>
    </row>
    <row r="136" spans="1:47" s="211" customFormat="1" ht="13.2" x14ac:dyDescent="0.25">
      <c r="A136" s="10"/>
      <c r="B136" s="18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 s="20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U136"/>
    </row>
    <row r="137" spans="1:47" s="211" customFormat="1" ht="13.2" x14ac:dyDescent="0.25">
      <c r="A137" s="10"/>
      <c r="B137" s="18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 s="20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U137"/>
    </row>
    <row r="138" spans="1:47" s="211" customFormat="1" ht="13.2" x14ac:dyDescent="0.25">
      <c r="A138" s="10"/>
      <c r="B138" s="18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 s="2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U138"/>
    </row>
    <row r="139" spans="1:47" s="211" customFormat="1" ht="13.2" x14ac:dyDescent="0.25">
      <c r="A139" s="10"/>
      <c r="B139" s="18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 s="2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U139"/>
    </row>
    <row r="140" spans="1:47" s="211" customFormat="1" ht="13.2" x14ac:dyDescent="0.25">
      <c r="A140" s="10"/>
      <c r="B140" s="18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 s="2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U140"/>
    </row>
    <row r="141" spans="1:47" s="211" customFormat="1" ht="13.2" x14ac:dyDescent="0.25">
      <c r="A141" s="10"/>
      <c r="B141" s="18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 s="20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U141"/>
    </row>
    <row r="142" spans="1:47" s="211" customFormat="1" ht="13.2" x14ac:dyDescent="0.25">
      <c r="A142" s="10"/>
      <c r="B142" s="18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 s="2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U142"/>
    </row>
    <row r="143" spans="1:47" s="211" customFormat="1" ht="13.2" x14ac:dyDescent="0.25">
      <c r="A143" s="10"/>
      <c r="B143" s="18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 s="20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U143"/>
    </row>
    <row r="144" spans="1:47" s="211" customFormat="1" ht="13.2" x14ac:dyDescent="0.25">
      <c r="A144" s="10"/>
      <c r="B144" s="18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 s="20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U144"/>
    </row>
    <row r="145" spans="1:47" s="211" customFormat="1" ht="13.2" x14ac:dyDescent="0.25">
      <c r="A145" s="10"/>
      <c r="B145" s="18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 s="20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U145"/>
    </row>
    <row r="146" spans="1:47" s="211" customFormat="1" ht="13.2" x14ac:dyDescent="0.25">
      <c r="A146" s="10"/>
      <c r="B146" s="18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 s="20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U146"/>
    </row>
    <row r="147" spans="1:47" s="211" customFormat="1" ht="13.2" x14ac:dyDescent="0.25">
      <c r="A147" s="10"/>
      <c r="B147" s="18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 s="20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U147"/>
    </row>
    <row r="148" spans="1:47" s="211" customFormat="1" ht="13.2" x14ac:dyDescent="0.25">
      <c r="A148" s="10"/>
      <c r="B148" s="18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 s="20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U148"/>
    </row>
    <row r="149" spans="1:47" s="211" customFormat="1" ht="13.2" x14ac:dyDescent="0.25">
      <c r="A149" s="10"/>
      <c r="B149" s="18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 s="20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U149"/>
    </row>
    <row r="150" spans="1:47" s="211" customFormat="1" ht="13.2" x14ac:dyDescent="0.25">
      <c r="A150" s="10"/>
      <c r="B150" s="18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 s="2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U150"/>
    </row>
    <row r="151" spans="1:47" s="211" customFormat="1" ht="13.2" x14ac:dyDescent="0.25">
      <c r="A151" s="10"/>
      <c r="B151" s="18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 s="20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U151"/>
    </row>
    <row r="152" spans="1:47" s="211" customFormat="1" ht="13.2" x14ac:dyDescent="0.25">
      <c r="A152" s="10"/>
      <c r="B152" s="18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 s="2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U152"/>
    </row>
    <row r="153" spans="1:47" s="211" customFormat="1" ht="13.2" x14ac:dyDescent="0.25">
      <c r="A153" s="10"/>
      <c r="B153" s="18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 s="20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U153"/>
    </row>
    <row r="154" spans="1:47" s="211" customFormat="1" ht="13.2" x14ac:dyDescent="0.25">
      <c r="A154" s="10"/>
      <c r="B154" s="18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 s="20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U154"/>
    </row>
    <row r="155" spans="1:47" s="211" customFormat="1" ht="13.2" x14ac:dyDescent="0.25">
      <c r="A155" s="10"/>
      <c r="B155" s="18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 s="2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U155"/>
    </row>
    <row r="156" spans="1:47" s="211" customFormat="1" ht="13.2" x14ac:dyDescent="0.25">
      <c r="A156" s="10"/>
      <c r="B156" s="18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 s="20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U156"/>
    </row>
    <row r="157" spans="1:47" s="211" customFormat="1" ht="13.2" x14ac:dyDescent="0.25">
      <c r="A157" s="10"/>
      <c r="B157" s="18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 s="20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U157"/>
    </row>
    <row r="158" spans="1:47" s="211" customFormat="1" ht="13.2" x14ac:dyDescent="0.25">
      <c r="A158" s="10"/>
      <c r="B158" s="18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 s="20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U158"/>
    </row>
    <row r="159" spans="1:47" s="211" customFormat="1" ht="13.2" x14ac:dyDescent="0.25">
      <c r="A159" s="10"/>
      <c r="B159" s="18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 s="20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U159"/>
    </row>
    <row r="160" spans="1:47" s="211" customFormat="1" ht="13.2" x14ac:dyDescent="0.25">
      <c r="A160" s="10"/>
      <c r="B160" s="18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 s="2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U160"/>
    </row>
    <row r="161" spans="1:47" s="211" customFormat="1" ht="13.2" x14ac:dyDescent="0.25">
      <c r="A161" s="10"/>
      <c r="B161" s="18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 s="2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U161"/>
    </row>
    <row r="162" spans="1:47" s="211" customFormat="1" ht="13.2" x14ac:dyDescent="0.25">
      <c r="A162" s="10"/>
      <c r="B162" s="18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 s="20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U162"/>
    </row>
    <row r="163" spans="1:47" s="211" customFormat="1" ht="13.2" x14ac:dyDescent="0.25">
      <c r="A163" s="10"/>
      <c r="B163" s="18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 s="20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U163"/>
    </row>
    <row r="164" spans="1:47" s="211" customFormat="1" ht="13.2" x14ac:dyDescent="0.25">
      <c r="A164" s="10"/>
      <c r="B164" s="18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 s="20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U164"/>
    </row>
    <row r="165" spans="1:47" s="211" customFormat="1" ht="13.2" x14ac:dyDescent="0.25">
      <c r="A165" s="10"/>
      <c r="B165" s="18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 s="20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U165"/>
    </row>
    <row r="166" spans="1:47" s="211" customFormat="1" ht="13.2" x14ac:dyDescent="0.25">
      <c r="A166" s="10"/>
      <c r="B166" s="18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 s="20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U166"/>
    </row>
    <row r="167" spans="1:47" s="211" customFormat="1" ht="13.2" x14ac:dyDescent="0.25">
      <c r="A167" s="10"/>
      <c r="B167" s="18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 s="20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U167"/>
    </row>
    <row r="168" spans="1:47" s="211" customFormat="1" ht="13.2" x14ac:dyDescent="0.25">
      <c r="A168" s="10"/>
      <c r="B168" s="18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 s="20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U168"/>
    </row>
    <row r="169" spans="1:47" s="211" customFormat="1" ht="13.2" x14ac:dyDescent="0.25">
      <c r="A169" s="10"/>
      <c r="B169" s="18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 s="20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U169"/>
    </row>
    <row r="170" spans="1:47" s="211" customFormat="1" ht="13.2" x14ac:dyDescent="0.25">
      <c r="A170" s="10"/>
      <c r="B170" s="18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 s="2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U170"/>
    </row>
    <row r="171" spans="1:47" s="211" customFormat="1" ht="13.2" x14ac:dyDescent="0.25">
      <c r="A171" s="10"/>
      <c r="B171" s="18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 s="2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U171"/>
    </row>
    <row r="172" spans="1:47" s="211" customFormat="1" ht="13.2" x14ac:dyDescent="0.25">
      <c r="A172" s="10"/>
      <c r="B172" s="18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 s="20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U172"/>
    </row>
    <row r="173" spans="1:47" s="211" customFormat="1" ht="13.2" x14ac:dyDescent="0.25">
      <c r="A173" s="10"/>
      <c r="B173" s="18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 s="2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U173"/>
    </row>
    <row r="174" spans="1:47" s="211" customFormat="1" ht="13.2" x14ac:dyDescent="0.25">
      <c r="A174" s="10"/>
      <c r="B174" s="18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 s="20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U174"/>
    </row>
    <row r="175" spans="1:47" s="211" customFormat="1" ht="13.2" x14ac:dyDescent="0.25">
      <c r="A175" s="10"/>
      <c r="B175" s="18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 s="2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U175"/>
    </row>
    <row r="176" spans="1:47" s="211" customFormat="1" ht="13.2" x14ac:dyDescent="0.25">
      <c r="A176" s="10"/>
      <c r="B176" s="18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 s="20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U176"/>
    </row>
    <row r="177" spans="1:47" s="211" customFormat="1" ht="13.2" x14ac:dyDescent="0.25">
      <c r="A177" s="10"/>
      <c r="B177" s="18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 s="20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U177"/>
    </row>
    <row r="178" spans="1:47" s="211" customFormat="1" ht="13.2" x14ac:dyDescent="0.25">
      <c r="A178" s="10"/>
      <c r="B178" s="18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 s="20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U178"/>
    </row>
    <row r="179" spans="1:47" s="211" customFormat="1" ht="13.2" x14ac:dyDescent="0.25">
      <c r="A179" s="10"/>
      <c r="B179" s="18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 s="20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U179"/>
    </row>
    <row r="180" spans="1:47" s="211" customFormat="1" ht="13.2" x14ac:dyDescent="0.25">
      <c r="A180" s="10"/>
      <c r="B180" s="18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 s="2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U180"/>
    </row>
    <row r="181" spans="1:47" s="211" customFormat="1" ht="13.2" x14ac:dyDescent="0.25">
      <c r="A181" s="10"/>
      <c r="B181" s="18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 s="20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U181"/>
    </row>
    <row r="182" spans="1:47" s="211" customFormat="1" ht="13.2" x14ac:dyDescent="0.25">
      <c r="A182" s="10"/>
      <c r="B182" s="18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 s="20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U182"/>
    </row>
    <row r="183" spans="1:47" s="211" customFormat="1" ht="13.2" x14ac:dyDescent="0.25">
      <c r="A183" s="10"/>
      <c r="B183" s="18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 s="20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U183"/>
    </row>
    <row r="184" spans="1:47" s="211" customFormat="1" ht="13.2" x14ac:dyDescent="0.25">
      <c r="A184" s="10"/>
      <c r="B184" s="18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 s="20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U184"/>
    </row>
    <row r="185" spans="1:47" s="211" customFormat="1" ht="13.2" x14ac:dyDescent="0.25">
      <c r="A185" s="10"/>
      <c r="B185" s="18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 s="20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U185"/>
    </row>
    <row r="186" spans="1:47" s="211" customFormat="1" ht="13.2" x14ac:dyDescent="0.25">
      <c r="A186" s="10"/>
      <c r="B186" s="18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 s="20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U186"/>
    </row>
    <row r="187" spans="1:47" s="211" customFormat="1" ht="13.2" x14ac:dyDescent="0.25">
      <c r="A187" s="10"/>
      <c r="B187" s="18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 s="20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U187"/>
    </row>
    <row r="188" spans="1:47" s="211" customFormat="1" ht="13.2" x14ac:dyDescent="0.25">
      <c r="A188" s="10"/>
      <c r="B188" s="18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 s="20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U188"/>
    </row>
    <row r="189" spans="1:47" s="211" customFormat="1" ht="13.2" x14ac:dyDescent="0.25">
      <c r="A189" s="10"/>
      <c r="B189" s="18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 s="20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U189"/>
    </row>
    <row r="190" spans="1:47" s="211" customFormat="1" ht="13.2" x14ac:dyDescent="0.25">
      <c r="A190" s="10"/>
      <c r="B190" s="18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 s="2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U190"/>
    </row>
    <row r="191" spans="1:47" s="211" customFormat="1" ht="13.2" x14ac:dyDescent="0.25">
      <c r="A191" s="10"/>
      <c r="B191" s="18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 s="20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U191"/>
    </row>
    <row r="192" spans="1:47" s="211" customFormat="1" ht="13.2" x14ac:dyDescent="0.25">
      <c r="A192" s="10"/>
      <c r="B192" s="18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 s="20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U192"/>
    </row>
    <row r="193" spans="1:47" s="211" customFormat="1" ht="13.2" x14ac:dyDescent="0.25">
      <c r="A193" s="10"/>
      <c r="B193" s="18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 s="20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U193"/>
    </row>
    <row r="194" spans="1:47" s="211" customFormat="1" ht="13.2" x14ac:dyDescent="0.25">
      <c r="A194" s="10"/>
      <c r="B194" s="18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 s="20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U194"/>
    </row>
    <row r="195" spans="1:47" s="211" customFormat="1" ht="13.2" x14ac:dyDescent="0.25">
      <c r="A195" s="10"/>
      <c r="B195" s="18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 s="20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U195"/>
    </row>
    <row r="196" spans="1:47" s="211" customFormat="1" ht="13.2" x14ac:dyDescent="0.25">
      <c r="A196" s="10"/>
      <c r="B196" s="18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 s="20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U196"/>
    </row>
    <row r="197" spans="1:47" s="211" customFormat="1" ht="13.2" x14ac:dyDescent="0.25">
      <c r="A197" s="10"/>
      <c r="B197" s="18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 s="20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U197"/>
    </row>
    <row r="198" spans="1:47" s="211" customFormat="1" ht="13.2" x14ac:dyDescent="0.25">
      <c r="A198" s="10"/>
      <c r="B198" s="18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 s="20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U198"/>
    </row>
    <row r="199" spans="1:47" s="211" customFormat="1" ht="13.2" x14ac:dyDescent="0.25">
      <c r="A199" s="10"/>
      <c r="B199" s="18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 s="20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U199"/>
    </row>
    <row r="200" spans="1:47" s="211" customFormat="1" ht="13.2" x14ac:dyDescent="0.25">
      <c r="A200" s="10"/>
      <c r="B200" s="18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 s="2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U200"/>
    </row>
    <row r="201" spans="1:47" s="211" customFormat="1" ht="13.2" x14ac:dyDescent="0.25">
      <c r="A201" s="10"/>
      <c r="B201" s="18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 s="20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U201"/>
    </row>
    <row r="202" spans="1:47" s="211" customFormat="1" ht="13.2" x14ac:dyDescent="0.25">
      <c r="A202" s="10"/>
      <c r="B202" s="18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 s="20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U202"/>
    </row>
    <row r="203" spans="1:47" s="211" customFormat="1" ht="13.2" x14ac:dyDescent="0.25">
      <c r="A203" s="10"/>
      <c r="B203" s="18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 s="20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U203"/>
    </row>
    <row r="204" spans="1:47" s="211" customFormat="1" ht="13.2" x14ac:dyDescent="0.25">
      <c r="A204" s="10"/>
      <c r="B204" s="18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 s="20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U204"/>
    </row>
    <row r="205" spans="1:47" s="211" customFormat="1" ht="13.2" x14ac:dyDescent="0.25">
      <c r="A205" s="10"/>
      <c r="B205" s="18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 s="20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U205"/>
    </row>
    <row r="206" spans="1:47" s="211" customFormat="1" ht="13.2" x14ac:dyDescent="0.25">
      <c r="A206" s="10"/>
      <c r="B206" s="18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 s="20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U206"/>
    </row>
    <row r="207" spans="1:47" s="211" customFormat="1" ht="13.2" x14ac:dyDescent="0.25">
      <c r="A207" s="10"/>
      <c r="B207" s="18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 s="20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U207"/>
    </row>
    <row r="208" spans="1:47" s="211" customFormat="1" ht="13.2" x14ac:dyDescent="0.25">
      <c r="A208" s="10"/>
      <c r="B208" s="18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 s="20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U208"/>
    </row>
    <row r="209" spans="1:47" s="211" customFormat="1" ht="13.2" x14ac:dyDescent="0.25">
      <c r="A209" s="10"/>
      <c r="B209" s="18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 s="20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U209"/>
    </row>
    <row r="210" spans="1:47" s="211" customFormat="1" ht="13.2" x14ac:dyDescent="0.25">
      <c r="A210" s="10"/>
      <c r="B210" s="18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 s="2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U210"/>
    </row>
    <row r="211" spans="1:47" s="211" customFormat="1" ht="13.2" x14ac:dyDescent="0.25">
      <c r="A211" s="10"/>
      <c r="B211" s="18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 s="20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U211"/>
    </row>
    <row r="212" spans="1:47" s="211" customFormat="1" ht="13.2" x14ac:dyDescent="0.25">
      <c r="A212" s="10"/>
      <c r="B212" s="18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 s="20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U212"/>
    </row>
    <row r="213" spans="1:47" s="211" customFormat="1" ht="13.2" x14ac:dyDescent="0.25">
      <c r="A213" s="10"/>
      <c r="B213" s="18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 s="20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U213"/>
    </row>
    <row r="214" spans="1:47" s="211" customFormat="1" ht="13.2" x14ac:dyDescent="0.25">
      <c r="A214" s="10"/>
      <c r="B214" s="18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 s="20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U214"/>
    </row>
    <row r="215" spans="1:47" s="211" customFormat="1" ht="13.2" x14ac:dyDescent="0.25">
      <c r="A215" s="10"/>
      <c r="B215" s="18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 s="20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U215"/>
    </row>
    <row r="216" spans="1:47" s="211" customFormat="1" ht="13.2" x14ac:dyDescent="0.25">
      <c r="A216" s="10"/>
      <c r="B216" s="18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 s="20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U216"/>
    </row>
    <row r="217" spans="1:47" s="211" customFormat="1" ht="13.2" x14ac:dyDescent="0.25">
      <c r="A217" s="10"/>
      <c r="B217" s="18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 s="20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U217"/>
    </row>
    <row r="218" spans="1:47" s="211" customFormat="1" ht="13.2" x14ac:dyDescent="0.25">
      <c r="A218" s="10"/>
      <c r="B218" s="18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 s="20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U218"/>
    </row>
    <row r="219" spans="1:47" s="211" customFormat="1" ht="13.2" x14ac:dyDescent="0.25">
      <c r="A219" s="10"/>
      <c r="B219" s="18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 s="20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U219"/>
    </row>
    <row r="220" spans="1:47" s="211" customFormat="1" ht="13.2" x14ac:dyDescent="0.25">
      <c r="A220" s="10"/>
      <c r="B220" s="18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 s="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U220"/>
    </row>
    <row r="221" spans="1:47" s="211" customFormat="1" ht="13.2" x14ac:dyDescent="0.25">
      <c r="A221" s="10"/>
      <c r="B221" s="18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 s="20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U221"/>
    </row>
    <row r="222" spans="1:47" s="211" customFormat="1" ht="13.2" x14ac:dyDescent="0.25">
      <c r="A222" s="10"/>
      <c r="B222" s="18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 s="20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U222"/>
    </row>
    <row r="223" spans="1:47" s="211" customFormat="1" ht="13.2" x14ac:dyDescent="0.25">
      <c r="A223" s="10"/>
      <c r="B223" s="18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 s="20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U223"/>
    </row>
    <row r="224" spans="1:47" s="211" customFormat="1" ht="13.2" x14ac:dyDescent="0.25">
      <c r="A224" s="10"/>
      <c r="B224" s="18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 s="20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U224"/>
    </row>
    <row r="225" spans="1:47" s="211" customFormat="1" ht="13.2" x14ac:dyDescent="0.25">
      <c r="A225" s="10"/>
      <c r="B225" s="18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 s="20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U225"/>
    </row>
    <row r="226" spans="1:47" s="211" customFormat="1" ht="13.2" x14ac:dyDescent="0.25">
      <c r="A226" s="10"/>
      <c r="B226" s="18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 s="20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U226"/>
    </row>
    <row r="227" spans="1:47" s="211" customFormat="1" ht="13.2" x14ac:dyDescent="0.25">
      <c r="A227" s="10"/>
      <c r="B227" s="18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 s="20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U227"/>
    </row>
    <row r="228" spans="1:47" s="211" customFormat="1" ht="13.2" x14ac:dyDescent="0.25">
      <c r="A228" s="10"/>
      <c r="B228" s="18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 s="20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U228"/>
    </row>
    <row r="229" spans="1:47" s="211" customFormat="1" ht="13.2" x14ac:dyDescent="0.25">
      <c r="A229" s="10"/>
      <c r="B229" s="18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 s="20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U229"/>
    </row>
    <row r="230" spans="1:47" s="211" customFormat="1" ht="13.2" x14ac:dyDescent="0.25">
      <c r="A230" s="10"/>
      <c r="B230" s="18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 s="2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U230"/>
    </row>
    <row r="231" spans="1:47" s="211" customFormat="1" ht="13.2" x14ac:dyDescent="0.25">
      <c r="A231" s="10"/>
      <c r="B231" s="18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 s="20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U231"/>
    </row>
    <row r="232" spans="1:47" s="211" customFormat="1" ht="13.2" x14ac:dyDescent="0.25">
      <c r="A232" s="10"/>
      <c r="B232" s="18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 s="20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U232"/>
    </row>
    <row r="233" spans="1:47" s="211" customFormat="1" ht="13.2" x14ac:dyDescent="0.25">
      <c r="A233" s="10"/>
      <c r="B233" s="18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 s="20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U233"/>
    </row>
    <row r="234" spans="1:47" s="211" customFormat="1" ht="13.2" x14ac:dyDescent="0.25">
      <c r="A234" s="10"/>
      <c r="B234" s="18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 s="20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U234"/>
    </row>
    <row r="235" spans="1:47" s="211" customFormat="1" ht="13.2" x14ac:dyDescent="0.25">
      <c r="A235" s="10"/>
      <c r="B235" s="18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 s="20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U235"/>
    </row>
    <row r="236" spans="1:47" s="211" customFormat="1" ht="13.2" x14ac:dyDescent="0.25">
      <c r="A236" s="10"/>
      <c r="B236" s="18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 s="20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U236"/>
    </row>
    <row r="237" spans="1:47" s="211" customFormat="1" ht="13.2" x14ac:dyDescent="0.25">
      <c r="A237" s="10"/>
      <c r="B237" s="18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 s="20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U237"/>
    </row>
    <row r="238" spans="1:47" s="211" customFormat="1" ht="13.2" x14ac:dyDescent="0.25">
      <c r="A238" s="10"/>
      <c r="B238" s="18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 s="20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U238"/>
    </row>
    <row r="239" spans="1:47" s="211" customFormat="1" ht="13.2" x14ac:dyDescent="0.25">
      <c r="A239" s="10"/>
      <c r="B239" s="18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 s="20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U239"/>
    </row>
    <row r="240" spans="1:47" s="211" customFormat="1" ht="13.2" x14ac:dyDescent="0.25">
      <c r="A240" s="10"/>
      <c r="B240" s="18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 s="2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U240"/>
    </row>
    <row r="241" spans="1:47" s="211" customFormat="1" ht="13.2" x14ac:dyDescent="0.25">
      <c r="A241" s="10"/>
      <c r="B241" s="18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 s="20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U241"/>
    </row>
    <row r="242" spans="1:47" s="211" customFormat="1" ht="13.2" x14ac:dyDescent="0.25">
      <c r="A242" s="10"/>
      <c r="B242" s="18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 s="20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U242"/>
    </row>
    <row r="243" spans="1:47" s="211" customFormat="1" ht="13.2" x14ac:dyDescent="0.25">
      <c r="A243" s="10"/>
      <c r="B243" s="18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 s="20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U243"/>
    </row>
    <row r="244" spans="1:47" s="211" customFormat="1" ht="13.2" x14ac:dyDescent="0.25">
      <c r="A244" s="10"/>
      <c r="B244" s="18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 s="20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U244"/>
    </row>
    <row r="245" spans="1:47" s="211" customFormat="1" ht="13.2" x14ac:dyDescent="0.25">
      <c r="A245" s="10"/>
      <c r="B245" s="18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 s="20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U245"/>
    </row>
    <row r="246" spans="1:47" s="211" customFormat="1" ht="13.2" x14ac:dyDescent="0.25">
      <c r="A246" s="10"/>
      <c r="B246" s="18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 s="20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U246"/>
    </row>
    <row r="247" spans="1:47" s="211" customFormat="1" ht="13.2" x14ac:dyDescent="0.25">
      <c r="A247" s="10"/>
      <c r="B247" s="18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 s="20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U247"/>
    </row>
    <row r="248" spans="1:47" s="211" customFormat="1" ht="13.2" x14ac:dyDescent="0.25">
      <c r="A248" s="10"/>
      <c r="B248" s="18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 s="20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U248"/>
    </row>
    <row r="249" spans="1:47" s="211" customFormat="1" ht="13.2" x14ac:dyDescent="0.25">
      <c r="A249" s="10"/>
      <c r="B249" s="18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 s="20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U249"/>
    </row>
    <row r="250" spans="1:47" s="211" customFormat="1" ht="13.2" x14ac:dyDescent="0.25">
      <c r="A250" s="10"/>
      <c r="B250" s="18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 s="2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U250"/>
    </row>
    <row r="251" spans="1:47" s="211" customFormat="1" ht="13.2" x14ac:dyDescent="0.25">
      <c r="A251" s="10"/>
      <c r="B251" s="18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 s="20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U251"/>
    </row>
    <row r="252" spans="1:47" s="211" customFormat="1" ht="13.2" x14ac:dyDescent="0.25">
      <c r="A252" s="10"/>
      <c r="B252" s="18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 s="20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U252"/>
    </row>
    <row r="253" spans="1:47" s="211" customFormat="1" ht="13.2" x14ac:dyDescent="0.25">
      <c r="A253" s="10"/>
      <c r="B253" s="18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 s="20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U253"/>
    </row>
    <row r="254" spans="1:47" s="211" customFormat="1" ht="13.2" x14ac:dyDescent="0.25">
      <c r="A254" s="10"/>
      <c r="B254" s="18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 s="20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U254"/>
    </row>
    <row r="255" spans="1:47" s="211" customFormat="1" ht="13.2" x14ac:dyDescent="0.25">
      <c r="A255" s="10"/>
      <c r="B255" s="18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 s="20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U255"/>
    </row>
    <row r="256" spans="1:47" s="211" customFormat="1" ht="13.2" x14ac:dyDescent="0.25">
      <c r="A256" s="10"/>
      <c r="B256" s="18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 s="20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U256"/>
    </row>
    <row r="257" spans="1:47" s="211" customFormat="1" ht="13.2" x14ac:dyDescent="0.25">
      <c r="A257" s="10"/>
      <c r="B257" s="18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 s="20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U257"/>
    </row>
    <row r="258" spans="1:47" s="211" customFormat="1" ht="13.2" x14ac:dyDescent="0.25">
      <c r="A258" s="10"/>
      <c r="B258" s="18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 s="20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U258"/>
    </row>
    <row r="259" spans="1:47" s="211" customFormat="1" ht="13.2" x14ac:dyDescent="0.25">
      <c r="A259" s="10"/>
      <c r="B259" s="18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 s="20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U259"/>
    </row>
    <row r="260" spans="1:47" s="211" customFormat="1" ht="13.2" x14ac:dyDescent="0.25">
      <c r="A260" s="10"/>
      <c r="B260" s="18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 s="2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U260"/>
    </row>
    <row r="261" spans="1:47" s="211" customFormat="1" ht="13.2" x14ac:dyDescent="0.25">
      <c r="A261" s="10"/>
      <c r="B261" s="18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 s="20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U261"/>
    </row>
    <row r="262" spans="1:47" s="211" customFormat="1" ht="13.2" x14ac:dyDescent="0.25">
      <c r="A262" s="10"/>
      <c r="B262" s="18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 s="20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U262"/>
    </row>
    <row r="263" spans="1:47" s="211" customFormat="1" ht="13.2" x14ac:dyDescent="0.25">
      <c r="A263" s="10"/>
      <c r="B263" s="18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 s="20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U263"/>
    </row>
    <row r="264" spans="1:47" s="211" customFormat="1" ht="13.2" x14ac:dyDescent="0.25">
      <c r="A264" s="10"/>
      <c r="B264" s="18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 s="20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U264"/>
    </row>
    <row r="265" spans="1:47" s="211" customFormat="1" ht="13.2" x14ac:dyDescent="0.25">
      <c r="A265" s="10"/>
      <c r="B265" s="18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 s="20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U265"/>
    </row>
    <row r="266" spans="1:47" s="211" customFormat="1" ht="13.2" x14ac:dyDescent="0.25">
      <c r="A266" s="10"/>
      <c r="B266" s="18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 s="20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U266"/>
    </row>
    <row r="267" spans="1:47" s="211" customFormat="1" ht="13.2" x14ac:dyDescent="0.25">
      <c r="A267" s="10"/>
      <c r="B267" s="18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 s="20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U267"/>
    </row>
    <row r="268" spans="1:47" s="211" customFormat="1" ht="13.2" x14ac:dyDescent="0.25">
      <c r="A268" s="10"/>
      <c r="B268" s="18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 s="20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U268"/>
    </row>
    <row r="269" spans="1:47" s="211" customFormat="1" ht="13.2" x14ac:dyDescent="0.25">
      <c r="A269" s="10"/>
      <c r="B269" s="18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 s="20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U269"/>
    </row>
    <row r="270" spans="1:47" s="211" customFormat="1" ht="13.2" x14ac:dyDescent="0.25">
      <c r="A270" s="10"/>
      <c r="B270" s="18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 s="2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U270"/>
    </row>
    <row r="271" spans="1:47" s="211" customFormat="1" ht="13.2" x14ac:dyDescent="0.25">
      <c r="A271" s="10"/>
      <c r="B271" s="18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 s="20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U271"/>
    </row>
    <row r="272" spans="1:47" s="211" customFormat="1" ht="13.2" x14ac:dyDescent="0.25">
      <c r="A272" s="10"/>
      <c r="B272" s="18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 s="20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U272"/>
    </row>
    <row r="273" spans="1:47" s="211" customFormat="1" ht="13.2" x14ac:dyDescent="0.25">
      <c r="A273" s="10"/>
      <c r="B273" s="18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 s="20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U273"/>
    </row>
    <row r="274" spans="1:47" s="211" customFormat="1" ht="13.2" x14ac:dyDescent="0.25">
      <c r="A274" s="10"/>
      <c r="B274" s="18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 s="20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U274"/>
    </row>
    <row r="275" spans="1:47" s="211" customFormat="1" ht="13.2" x14ac:dyDescent="0.25">
      <c r="A275" s="10"/>
      <c r="B275" s="18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 s="20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U275"/>
    </row>
    <row r="276" spans="1:47" s="211" customFormat="1" ht="13.2" x14ac:dyDescent="0.25">
      <c r="A276" s="10"/>
      <c r="B276" s="18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 s="20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U276"/>
    </row>
    <row r="277" spans="1:47" s="211" customFormat="1" ht="13.2" x14ac:dyDescent="0.25">
      <c r="A277" s="10"/>
      <c r="B277" s="18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 s="20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U277"/>
    </row>
    <row r="278" spans="1:47" s="211" customFormat="1" ht="13.2" x14ac:dyDescent="0.25">
      <c r="A278" s="10"/>
      <c r="B278" s="18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 s="20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U278"/>
    </row>
    <row r="279" spans="1:47" s="211" customFormat="1" ht="13.2" x14ac:dyDescent="0.25">
      <c r="A279" s="10"/>
      <c r="B279" s="18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 s="20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U279"/>
    </row>
    <row r="280" spans="1:47" s="211" customFormat="1" ht="13.2" x14ac:dyDescent="0.25">
      <c r="A280" s="10"/>
      <c r="B280" s="18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 s="2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U280"/>
    </row>
    <row r="281" spans="1:47" s="211" customFormat="1" ht="13.2" x14ac:dyDescent="0.25">
      <c r="A281" s="10"/>
      <c r="B281" s="18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 s="20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U281"/>
    </row>
    <row r="282" spans="1:47" s="211" customFormat="1" ht="13.2" x14ac:dyDescent="0.25">
      <c r="A282" s="10"/>
      <c r="B282" s="18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 s="20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U282"/>
    </row>
    <row r="283" spans="1:47" s="211" customFormat="1" ht="13.2" x14ac:dyDescent="0.25">
      <c r="A283" s="10"/>
      <c r="B283" s="18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 s="20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U283"/>
    </row>
    <row r="284" spans="1:47" s="211" customFormat="1" ht="13.2" x14ac:dyDescent="0.25">
      <c r="A284" s="10"/>
      <c r="B284" s="18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 s="20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U284"/>
    </row>
    <row r="285" spans="1:47" s="211" customFormat="1" ht="13.2" x14ac:dyDescent="0.25">
      <c r="A285" s="10"/>
      <c r="B285" s="18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 s="20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U285"/>
    </row>
    <row r="286" spans="1:47" s="211" customFormat="1" ht="13.2" x14ac:dyDescent="0.25">
      <c r="A286" s="10"/>
      <c r="B286" s="18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 s="20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U286"/>
    </row>
    <row r="287" spans="1:47" s="211" customFormat="1" ht="13.2" x14ac:dyDescent="0.25">
      <c r="A287" s="10"/>
      <c r="B287" s="18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 s="20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U287"/>
    </row>
    <row r="288" spans="1:47" s="211" customFormat="1" ht="13.2" x14ac:dyDescent="0.25">
      <c r="A288" s="10"/>
      <c r="B288" s="18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 s="20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U288"/>
    </row>
    <row r="289" spans="1:47" s="211" customFormat="1" ht="13.2" x14ac:dyDescent="0.25">
      <c r="A289" s="10"/>
      <c r="B289" s="18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 s="20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U289"/>
    </row>
    <row r="290" spans="1:47" s="211" customFormat="1" ht="13.2" x14ac:dyDescent="0.25">
      <c r="A290" s="10"/>
      <c r="B290" s="18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 s="2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U290"/>
    </row>
    <row r="291" spans="1:47" s="211" customFormat="1" ht="13.2" x14ac:dyDescent="0.25">
      <c r="A291" s="10"/>
      <c r="B291" s="18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 s="20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U291"/>
    </row>
    <row r="292" spans="1:47" s="211" customFormat="1" ht="13.2" x14ac:dyDescent="0.25">
      <c r="A292" s="10"/>
      <c r="B292" s="18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 s="20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U292"/>
    </row>
    <row r="293" spans="1:47" s="211" customFormat="1" ht="13.2" x14ac:dyDescent="0.25">
      <c r="A293" s="10"/>
      <c r="B293" s="18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 s="20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U293"/>
    </row>
    <row r="294" spans="1:47" s="211" customFormat="1" ht="13.2" x14ac:dyDescent="0.25">
      <c r="A294" s="10"/>
      <c r="B294" s="18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 s="20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U294"/>
    </row>
    <row r="295" spans="1:47" s="211" customFormat="1" ht="13.2" x14ac:dyDescent="0.25">
      <c r="A295" s="10"/>
      <c r="B295" s="18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 s="20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U295"/>
    </row>
    <row r="296" spans="1:47" s="211" customFormat="1" ht="13.2" x14ac:dyDescent="0.25">
      <c r="A296" s="10"/>
      <c r="B296" s="18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 s="20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U296"/>
    </row>
    <row r="297" spans="1:47" s="211" customFormat="1" ht="13.2" x14ac:dyDescent="0.25">
      <c r="A297" s="10"/>
      <c r="B297" s="18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 s="20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U297"/>
    </row>
    <row r="298" spans="1:47" s="211" customFormat="1" ht="13.2" x14ac:dyDescent="0.25">
      <c r="A298" s="10"/>
      <c r="B298" s="18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 s="20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U298"/>
    </row>
    <row r="299" spans="1:47" s="211" customFormat="1" ht="13.2" x14ac:dyDescent="0.25">
      <c r="A299" s="10"/>
      <c r="B299" s="18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 s="20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U299"/>
    </row>
    <row r="300" spans="1:47" s="211" customFormat="1" ht="13.2" x14ac:dyDescent="0.25">
      <c r="A300" s="10"/>
      <c r="B300" s="18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 s="2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U300"/>
    </row>
    <row r="301" spans="1:47" s="211" customFormat="1" ht="13.2" x14ac:dyDescent="0.25">
      <c r="A301" s="10"/>
      <c r="B301" s="18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 s="20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U301"/>
    </row>
    <row r="302" spans="1:47" s="211" customFormat="1" ht="13.2" x14ac:dyDescent="0.25">
      <c r="A302" s="10"/>
      <c r="B302" s="18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 s="20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U302"/>
    </row>
    <row r="303" spans="1:47" s="211" customFormat="1" ht="13.2" x14ac:dyDescent="0.25">
      <c r="A303" s="10"/>
      <c r="B303" s="18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 s="20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U303"/>
    </row>
    <row r="304" spans="1:47" s="211" customFormat="1" ht="13.2" x14ac:dyDescent="0.25">
      <c r="A304" s="10"/>
      <c r="B304" s="18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 s="20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U304"/>
    </row>
    <row r="305" spans="1:47" s="211" customFormat="1" ht="13.2" x14ac:dyDescent="0.25">
      <c r="A305" s="10"/>
      <c r="B305" s="18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 s="20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U305"/>
    </row>
    <row r="306" spans="1:47" s="211" customFormat="1" ht="13.2" x14ac:dyDescent="0.25">
      <c r="A306" s="10"/>
      <c r="B306" s="18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 s="20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U306"/>
    </row>
    <row r="307" spans="1:47" s="211" customFormat="1" ht="13.2" x14ac:dyDescent="0.25">
      <c r="A307" s="10"/>
      <c r="B307" s="18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 s="20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U307"/>
    </row>
    <row r="308" spans="1:47" s="211" customFormat="1" ht="13.2" x14ac:dyDescent="0.25">
      <c r="A308" s="10"/>
      <c r="B308" s="18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 s="20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U308"/>
    </row>
    <row r="309" spans="1:47" s="211" customFormat="1" ht="13.2" x14ac:dyDescent="0.25">
      <c r="A309" s="10"/>
      <c r="B309" s="18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 s="20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U309"/>
    </row>
    <row r="310" spans="1:47" s="211" customFormat="1" ht="13.2" x14ac:dyDescent="0.25">
      <c r="A310" s="10"/>
      <c r="B310" s="18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 s="2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U310"/>
    </row>
    <row r="311" spans="1:47" s="211" customFormat="1" ht="13.2" x14ac:dyDescent="0.25">
      <c r="A311" s="10"/>
      <c r="B311" s="18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 s="20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U311"/>
    </row>
    <row r="312" spans="1:47" s="211" customFormat="1" ht="13.2" x14ac:dyDescent="0.25">
      <c r="A312" s="10"/>
      <c r="B312" s="18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 s="20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U312"/>
    </row>
    <row r="313" spans="1:47" s="211" customFormat="1" ht="13.2" x14ac:dyDescent="0.25">
      <c r="A313" s="10"/>
      <c r="B313" s="18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 s="20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U313"/>
    </row>
    <row r="314" spans="1:47" s="211" customFormat="1" ht="13.2" x14ac:dyDescent="0.25">
      <c r="A314" s="10"/>
      <c r="B314" s="18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 s="20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U314"/>
    </row>
    <row r="315" spans="1:47" s="211" customFormat="1" ht="13.2" x14ac:dyDescent="0.25">
      <c r="A315" s="10"/>
      <c r="B315" s="18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 s="20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U315"/>
    </row>
    <row r="316" spans="1:47" s="211" customFormat="1" ht="13.2" x14ac:dyDescent="0.25">
      <c r="A316" s="10"/>
      <c r="B316" s="18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 s="20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U316"/>
    </row>
    <row r="317" spans="1:47" s="211" customFormat="1" ht="13.2" x14ac:dyDescent="0.25">
      <c r="A317" s="10"/>
      <c r="B317" s="18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 s="20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U317"/>
    </row>
    <row r="318" spans="1:47" s="211" customFormat="1" ht="13.2" x14ac:dyDescent="0.25">
      <c r="A318" s="10"/>
      <c r="B318" s="18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 s="20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U318"/>
    </row>
    <row r="319" spans="1:47" s="211" customFormat="1" ht="13.2" x14ac:dyDescent="0.25">
      <c r="A319" s="10"/>
      <c r="B319" s="18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 s="20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U319"/>
    </row>
    <row r="320" spans="1:47" s="211" customFormat="1" ht="13.2" x14ac:dyDescent="0.25">
      <c r="A320" s="10"/>
      <c r="B320" s="18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 s="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U320"/>
    </row>
    <row r="321" spans="1:47" s="211" customFormat="1" ht="13.2" x14ac:dyDescent="0.25">
      <c r="A321" s="10"/>
      <c r="B321" s="18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 s="20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U321"/>
    </row>
    <row r="322" spans="1:47" s="211" customFormat="1" ht="13.2" x14ac:dyDescent="0.25">
      <c r="A322" s="10"/>
      <c r="B322" s="18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 s="20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U322"/>
    </row>
    <row r="323" spans="1:47" s="211" customFormat="1" ht="13.2" x14ac:dyDescent="0.25">
      <c r="A323" s="10"/>
      <c r="B323" s="18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 s="20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U323"/>
    </row>
    <row r="324" spans="1:47" s="211" customFormat="1" ht="13.2" x14ac:dyDescent="0.25">
      <c r="A324" s="10"/>
      <c r="B324" s="18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 s="20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U324"/>
    </row>
    <row r="325" spans="1:47" s="211" customFormat="1" ht="13.2" x14ac:dyDescent="0.25">
      <c r="A325" s="10"/>
      <c r="B325" s="18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 s="20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U325"/>
    </row>
    <row r="326" spans="1:47" s="211" customFormat="1" ht="13.2" x14ac:dyDescent="0.25">
      <c r="A326" s="10"/>
      <c r="B326" s="18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 s="20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U326"/>
    </row>
    <row r="327" spans="1:47" s="211" customFormat="1" ht="13.2" x14ac:dyDescent="0.25">
      <c r="A327" s="10"/>
      <c r="B327" s="18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 s="20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U327"/>
    </row>
    <row r="328" spans="1:47" s="211" customFormat="1" ht="13.2" x14ac:dyDescent="0.25">
      <c r="A328" s="10"/>
      <c r="B328" s="18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 s="20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U328"/>
    </row>
    <row r="329" spans="1:47" s="211" customFormat="1" ht="13.2" x14ac:dyDescent="0.25">
      <c r="A329" s="10"/>
      <c r="B329" s="18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 s="20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U329"/>
    </row>
    <row r="330" spans="1:47" s="211" customFormat="1" ht="13.2" x14ac:dyDescent="0.25">
      <c r="A330" s="10"/>
      <c r="B330" s="18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 s="2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U330"/>
    </row>
    <row r="331" spans="1:47" s="211" customFormat="1" ht="13.2" x14ac:dyDescent="0.25">
      <c r="A331" s="10"/>
      <c r="B331" s="18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 s="20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U331"/>
    </row>
    <row r="332" spans="1:47" s="211" customFormat="1" ht="13.2" x14ac:dyDescent="0.25">
      <c r="A332" s="10"/>
      <c r="B332" s="18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 s="20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U332"/>
    </row>
    <row r="333" spans="1:47" s="211" customFormat="1" ht="13.2" x14ac:dyDescent="0.25">
      <c r="A333" s="10"/>
      <c r="B333" s="18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 s="20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U333"/>
    </row>
    <row r="334" spans="1:47" s="211" customFormat="1" ht="13.2" x14ac:dyDescent="0.25">
      <c r="A334" s="10"/>
      <c r="B334" s="18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 s="20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U334"/>
    </row>
    <row r="335" spans="1:47" s="211" customFormat="1" ht="13.2" x14ac:dyDescent="0.25">
      <c r="A335" s="10"/>
      <c r="B335" s="18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 s="20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U335"/>
    </row>
    <row r="336" spans="1:47" s="211" customFormat="1" ht="13.2" x14ac:dyDescent="0.25">
      <c r="A336" s="10"/>
      <c r="B336" s="18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 s="20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U336"/>
    </row>
    <row r="337" spans="1:47" s="211" customFormat="1" ht="13.2" x14ac:dyDescent="0.25">
      <c r="A337" s="10"/>
      <c r="B337" s="18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 s="20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U337"/>
    </row>
    <row r="338" spans="1:47" s="211" customFormat="1" ht="13.2" x14ac:dyDescent="0.25">
      <c r="A338" s="10"/>
      <c r="B338" s="18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 s="20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U338"/>
    </row>
    <row r="339" spans="1:47" s="211" customFormat="1" ht="13.2" x14ac:dyDescent="0.25">
      <c r="A339" s="10"/>
      <c r="B339" s="18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 s="20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U339"/>
    </row>
    <row r="340" spans="1:47" s="211" customFormat="1" ht="13.2" x14ac:dyDescent="0.25">
      <c r="A340" s="10"/>
      <c r="B340" s="18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 s="2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U340"/>
    </row>
    <row r="341" spans="1:47" s="211" customFormat="1" ht="13.2" x14ac:dyDescent="0.25">
      <c r="A341" s="10"/>
      <c r="B341" s="18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 s="20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U341"/>
    </row>
    <row r="342" spans="1:47" s="211" customFormat="1" ht="13.2" x14ac:dyDescent="0.25">
      <c r="A342" s="10"/>
      <c r="B342" s="18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 s="20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U342"/>
    </row>
    <row r="343" spans="1:47" s="211" customFormat="1" ht="13.2" x14ac:dyDescent="0.25">
      <c r="A343" s="10"/>
      <c r="B343" s="18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 s="20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U343"/>
    </row>
    <row r="344" spans="1:47" s="211" customFormat="1" ht="13.2" x14ac:dyDescent="0.25">
      <c r="A344" s="10"/>
      <c r="B344" s="18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 s="20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U344"/>
    </row>
    <row r="345" spans="1:47" s="211" customFormat="1" ht="13.2" x14ac:dyDescent="0.25">
      <c r="A345" s="10"/>
      <c r="B345" s="18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 s="20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U345"/>
    </row>
    <row r="346" spans="1:47" s="211" customFormat="1" ht="13.2" x14ac:dyDescent="0.25">
      <c r="A346" s="10"/>
      <c r="B346" s="18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 s="20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U346"/>
    </row>
    <row r="347" spans="1:47" s="211" customFormat="1" ht="13.2" x14ac:dyDescent="0.25">
      <c r="A347" s="10"/>
      <c r="B347" s="18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 s="20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U347"/>
    </row>
    <row r="348" spans="1:47" s="211" customFormat="1" ht="13.2" x14ac:dyDescent="0.25">
      <c r="A348" s="10"/>
      <c r="B348" s="18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 s="20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U348"/>
    </row>
    <row r="349" spans="1:47" s="211" customFormat="1" ht="13.2" x14ac:dyDescent="0.25">
      <c r="A349" s="10"/>
      <c r="B349" s="18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 s="20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U349"/>
    </row>
    <row r="350" spans="1:47" s="211" customFormat="1" ht="13.2" x14ac:dyDescent="0.25">
      <c r="A350" s="10"/>
      <c r="B350" s="18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 s="2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U350"/>
    </row>
    <row r="351" spans="1:47" s="211" customFormat="1" ht="13.2" x14ac:dyDescent="0.25">
      <c r="A351" s="10"/>
      <c r="B351" s="18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 s="20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U351"/>
    </row>
    <row r="352" spans="1:47" s="211" customFormat="1" ht="13.2" x14ac:dyDescent="0.25">
      <c r="A352" s="10"/>
      <c r="B352" s="18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 s="20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U352"/>
    </row>
    <row r="353" spans="1:47" s="211" customFormat="1" ht="13.2" x14ac:dyDescent="0.25">
      <c r="A353" s="10"/>
      <c r="B353" s="18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 s="20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U353"/>
    </row>
    <row r="354" spans="1:47" s="211" customFormat="1" ht="13.2" x14ac:dyDescent="0.25">
      <c r="A354" s="10"/>
      <c r="B354" s="18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 s="20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U354"/>
    </row>
    <row r="355" spans="1:47" s="211" customFormat="1" ht="13.2" x14ac:dyDescent="0.25">
      <c r="A355" s="10"/>
      <c r="B355" s="18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 s="20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U355"/>
    </row>
    <row r="356" spans="1:47" s="211" customFormat="1" ht="13.2" x14ac:dyDescent="0.25">
      <c r="A356" s="10"/>
      <c r="B356" s="18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 s="20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U356"/>
    </row>
    <row r="357" spans="1:47" s="211" customFormat="1" ht="13.2" x14ac:dyDescent="0.25">
      <c r="A357" s="10"/>
      <c r="B357" s="18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 s="20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U357"/>
    </row>
    <row r="358" spans="1:47" s="211" customFormat="1" ht="13.2" x14ac:dyDescent="0.25">
      <c r="A358" s="10"/>
      <c r="B358" s="18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 s="20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U358"/>
    </row>
    <row r="359" spans="1:47" s="211" customFormat="1" ht="13.2" x14ac:dyDescent="0.25">
      <c r="A359" s="10"/>
      <c r="B359" s="18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 s="20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U359"/>
    </row>
    <row r="360" spans="1:47" s="211" customFormat="1" ht="13.2" x14ac:dyDescent="0.25">
      <c r="A360" s="10"/>
      <c r="B360" s="18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 s="2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U360"/>
    </row>
    <row r="361" spans="1:47" s="211" customFormat="1" ht="13.2" x14ac:dyDescent="0.25">
      <c r="A361" s="10"/>
      <c r="B361" s="18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 s="20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U361"/>
    </row>
    <row r="362" spans="1:47" s="211" customFormat="1" ht="13.2" x14ac:dyDescent="0.25">
      <c r="A362" s="10"/>
      <c r="B362" s="18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 s="20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U362"/>
    </row>
    <row r="363" spans="1:47" s="211" customFormat="1" ht="13.2" x14ac:dyDescent="0.25">
      <c r="A363" s="10"/>
      <c r="B363" s="18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 s="20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U363"/>
    </row>
    <row r="364" spans="1:47" s="211" customFormat="1" ht="13.2" x14ac:dyDescent="0.25">
      <c r="A364" s="10"/>
      <c r="B364" s="18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 s="20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U364"/>
    </row>
    <row r="365" spans="1:47" s="211" customFormat="1" ht="13.2" x14ac:dyDescent="0.25">
      <c r="A365" s="10"/>
      <c r="B365" s="18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 s="20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U365"/>
    </row>
    <row r="366" spans="1:47" s="211" customFormat="1" ht="13.2" x14ac:dyDescent="0.25">
      <c r="A366" s="10"/>
      <c r="B366" s="18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 s="20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U366"/>
    </row>
    <row r="367" spans="1:47" s="211" customFormat="1" ht="13.2" x14ac:dyDescent="0.25">
      <c r="A367" s="10"/>
      <c r="B367" s="18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 s="20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U367"/>
    </row>
    <row r="368" spans="1:47" s="211" customFormat="1" ht="13.2" x14ac:dyDescent="0.25">
      <c r="A368" s="10"/>
      <c r="B368" s="18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 s="20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U368"/>
    </row>
    <row r="369" spans="1:47" s="211" customFormat="1" ht="13.2" x14ac:dyDescent="0.25">
      <c r="A369" s="10"/>
      <c r="B369" s="18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 s="20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U369"/>
    </row>
    <row r="370" spans="1:47" s="211" customFormat="1" ht="13.2" x14ac:dyDescent="0.25">
      <c r="A370" s="10"/>
      <c r="B370" s="18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 s="2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U370"/>
    </row>
    <row r="371" spans="1:47" s="211" customFormat="1" ht="13.2" x14ac:dyDescent="0.25">
      <c r="A371" s="10"/>
      <c r="B371" s="18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 s="20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U371"/>
    </row>
    <row r="372" spans="1:47" s="211" customFormat="1" ht="13.2" x14ac:dyDescent="0.25">
      <c r="A372" s="10"/>
      <c r="B372" s="18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 s="20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U372"/>
    </row>
    <row r="373" spans="1:47" s="211" customFormat="1" ht="13.2" x14ac:dyDescent="0.25">
      <c r="A373" s="10"/>
      <c r="B373" s="18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 s="20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U373"/>
    </row>
    <row r="374" spans="1:47" s="211" customFormat="1" ht="13.2" x14ac:dyDescent="0.25">
      <c r="A374" s="10"/>
      <c r="B374" s="18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 s="20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U374"/>
    </row>
    <row r="375" spans="1:47" s="211" customFormat="1" ht="13.2" x14ac:dyDescent="0.25">
      <c r="A375" s="10"/>
      <c r="B375" s="18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 s="20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U375"/>
    </row>
    <row r="376" spans="1:47" s="211" customFormat="1" ht="13.2" x14ac:dyDescent="0.25">
      <c r="A376" s="10"/>
      <c r="B376" s="18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 s="20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U376"/>
    </row>
    <row r="377" spans="1:47" s="211" customFormat="1" ht="13.2" x14ac:dyDescent="0.25">
      <c r="A377" s="10"/>
      <c r="B377" s="18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 s="20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U377"/>
    </row>
    <row r="378" spans="1:47" s="211" customFormat="1" ht="13.2" x14ac:dyDescent="0.25">
      <c r="A378" s="10"/>
      <c r="B378" s="18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 s="20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U378"/>
    </row>
    <row r="379" spans="1:47" s="211" customFormat="1" ht="13.2" x14ac:dyDescent="0.25">
      <c r="A379" s="10"/>
      <c r="B379" s="18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 s="20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U379"/>
    </row>
    <row r="380" spans="1:47" s="211" customFormat="1" ht="13.2" x14ac:dyDescent="0.25">
      <c r="A380" s="10"/>
      <c r="B380" s="18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 s="2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U380"/>
    </row>
    <row r="381" spans="1:47" s="211" customFormat="1" ht="13.2" x14ac:dyDescent="0.25">
      <c r="A381" s="10"/>
      <c r="B381" s="18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 s="20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U381"/>
    </row>
    <row r="382" spans="1:47" s="211" customFormat="1" ht="13.2" x14ac:dyDescent="0.25">
      <c r="A382" s="10"/>
      <c r="B382" s="18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 s="20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U382"/>
    </row>
    <row r="383" spans="1:47" s="211" customFormat="1" ht="13.2" x14ac:dyDescent="0.25">
      <c r="A383" s="10"/>
      <c r="B383" s="18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 s="20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U383"/>
    </row>
    <row r="384" spans="1:47" s="211" customFormat="1" ht="13.2" x14ac:dyDescent="0.25">
      <c r="A384" s="10"/>
      <c r="B384" s="18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 s="20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U384"/>
    </row>
    <row r="385" spans="1:47" s="211" customFormat="1" ht="13.2" x14ac:dyDescent="0.25">
      <c r="A385" s="10"/>
      <c r="B385" s="18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 s="20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U385"/>
    </row>
    <row r="386" spans="1:47" s="211" customFormat="1" ht="13.2" x14ac:dyDescent="0.25">
      <c r="A386" s="10"/>
      <c r="B386" s="18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 s="20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U386"/>
    </row>
    <row r="387" spans="1:47" s="211" customFormat="1" ht="13.2" x14ac:dyDescent="0.25">
      <c r="A387" s="10"/>
      <c r="B387" s="18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 s="20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U387"/>
    </row>
    <row r="388" spans="1:47" s="211" customFormat="1" ht="13.2" x14ac:dyDescent="0.25">
      <c r="A388" s="10"/>
      <c r="B388" s="18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 s="20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U388"/>
    </row>
    <row r="389" spans="1:47" s="211" customFormat="1" ht="13.2" x14ac:dyDescent="0.25">
      <c r="A389" s="10"/>
      <c r="B389" s="18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 s="20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U389"/>
    </row>
    <row r="390" spans="1:47" s="211" customFormat="1" ht="13.2" x14ac:dyDescent="0.25">
      <c r="A390" s="10"/>
      <c r="B390" s="18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 s="2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U390"/>
    </row>
    <row r="391" spans="1:47" s="211" customFormat="1" ht="13.2" x14ac:dyDescent="0.25">
      <c r="A391" s="10"/>
      <c r="B391" s="18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 s="20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U391"/>
    </row>
    <row r="392" spans="1:47" s="211" customFormat="1" ht="13.2" x14ac:dyDescent="0.25">
      <c r="A392" s="10"/>
      <c r="B392" s="18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 s="20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U392"/>
    </row>
    <row r="393" spans="1:47" s="211" customFormat="1" ht="13.2" x14ac:dyDescent="0.25">
      <c r="A393" s="10"/>
      <c r="B393" s="18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 s="20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U393"/>
    </row>
    <row r="394" spans="1:47" s="211" customFormat="1" ht="13.2" x14ac:dyDescent="0.25">
      <c r="A394" s="10"/>
      <c r="B394" s="18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 s="20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U394"/>
    </row>
    <row r="395" spans="1:47" s="211" customFormat="1" ht="13.2" x14ac:dyDescent="0.25">
      <c r="A395" s="10"/>
      <c r="B395" s="18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 s="20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U395"/>
    </row>
    <row r="396" spans="1:47" s="211" customFormat="1" ht="13.2" x14ac:dyDescent="0.25">
      <c r="A396" s="10"/>
      <c r="B396" s="18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 s="20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U396"/>
    </row>
    <row r="397" spans="1:47" s="211" customFormat="1" ht="13.2" x14ac:dyDescent="0.25">
      <c r="A397" s="10"/>
      <c r="B397" s="18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 s="20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U397"/>
    </row>
    <row r="398" spans="1:47" s="211" customFormat="1" ht="13.2" x14ac:dyDescent="0.25">
      <c r="A398" s="10"/>
      <c r="B398" s="18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 s="20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U398"/>
    </row>
    <row r="399" spans="1:47" s="211" customFormat="1" ht="13.2" x14ac:dyDescent="0.25">
      <c r="A399" s="10"/>
      <c r="B399" s="18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 s="20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U399"/>
    </row>
    <row r="400" spans="1:47" s="211" customFormat="1" ht="13.2" x14ac:dyDescent="0.25">
      <c r="A400" s="10"/>
      <c r="B400" s="18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 s="2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U400"/>
    </row>
    <row r="401" spans="1:47" s="211" customFormat="1" ht="13.2" x14ac:dyDescent="0.25">
      <c r="A401" s="10"/>
      <c r="B401" s="18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 s="20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U401"/>
    </row>
    <row r="402" spans="1:47" s="211" customFormat="1" ht="13.2" x14ac:dyDescent="0.25">
      <c r="A402" s="10"/>
      <c r="B402" s="18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 s="20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U402"/>
    </row>
    <row r="403" spans="1:47" s="211" customFormat="1" ht="13.2" x14ac:dyDescent="0.25">
      <c r="A403" s="10"/>
      <c r="B403" s="18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 s="20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U403"/>
    </row>
    <row r="404" spans="1:47" s="211" customFormat="1" ht="13.2" x14ac:dyDescent="0.25">
      <c r="A404" s="10"/>
      <c r="B404" s="18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 s="20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U404"/>
    </row>
    <row r="405" spans="1:47" s="211" customFormat="1" ht="13.2" x14ac:dyDescent="0.25">
      <c r="A405" s="10"/>
      <c r="B405" s="18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 s="20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U405"/>
    </row>
    <row r="406" spans="1:47" s="211" customFormat="1" ht="13.2" x14ac:dyDescent="0.25">
      <c r="A406" s="10"/>
      <c r="B406" s="18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 s="20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U406"/>
    </row>
    <row r="407" spans="1:47" s="211" customFormat="1" ht="13.2" x14ac:dyDescent="0.25">
      <c r="A407" s="10"/>
      <c r="B407" s="18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 s="20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U407"/>
    </row>
    <row r="408" spans="1:47" s="211" customFormat="1" ht="13.2" x14ac:dyDescent="0.25">
      <c r="A408" s="10"/>
      <c r="B408" s="18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 s="20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U408"/>
    </row>
    <row r="409" spans="1:47" s="211" customFormat="1" ht="13.2" x14ac:dyDescent="0.25">
      <c r="A409" s="10"/>
      <c r="B409" s="18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 s="20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U409"/>
    </row>
    <row r="410" spans="1:47" s="211" customFormat="1" ht="13.2" x14ac:dyDescent="0.25">
      <c r="A410" s="10"/>
      <c r="B410" s="18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 s="2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U410"/>
    </row>
    <row r="411" spans="1:47" s="211" customFormat="1" ht="13.2" x14ac:dyDescent="0.25">
      <c r="A411" s="10"/>
      <c r="B411" s="18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 s="20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U411"/>
    </row>
    <row r="412" spans="1:47" s="211" customFormat="1" ht="13.2" x14ac:dyDescent="0.25">
      <c r="A412" s="10"/>
      <c r="B412" s="18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 s="20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U412"/>
    </row>
    <row r="413" spans="1:47" s="211" customFormat="1" ht="13.2" x14ac:dyDescent="0.25">
      <c r="A413" s="10"/>
      <c r="B413" s="18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 s="20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U413"/>
    </row>
    <row r="414" spans="1:47" s="211" customFormat="1" ht="13.2" x14ac:dyDescent="0.25">
      <c r="A414" s="10"/>
      <c r="B414" s="18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 s="20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U414"/>
    </row>
    <row r="415" spans="1:47" s="211" customFormat="1" ht="13.2" x14ac:dyDescent="0.25">
      <c r="A415" s="10"/>
      <c r="B415" s="18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 s="20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U415"/>
    </row>
    <row r="416" spans="1:47" s="211" customFormat="1" ht="13.2" x14ac:dyDescent="0.25">
      <c r="A416" s="10"/>
      <c r="B416" s="18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 s="20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U416"/>
    </row>
    <row r="417" spans="1:47" s="211" customFormat="1" ht="13.2" x14ac:dyDescent="0.25">
      <c r="A417" s="10"/>
      <c r="B417" s="18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 s="20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U417"/>
    </row>
    <row r="418" spans="1:47" s="211" customFormat="1" ht="13.2" x14ac:dyDescent="0.25">
      <c r="A418" s="10"/>
      <c r="B418" s="18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 s="20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U418"/>
    </row>
    <row r="419" spans="1:47" s="211" customFormat="1" ht="13.2" x14ac:dyDescent="0.25">
      <c r="A419" s="10"/>
      <c r="B419" s="18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 s="20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U419"/>
    </row>
    <row r="420" spans="1:47" s="211" customFormat="1" ht="13.2" x14ac:dyDescent="0.25">
      <c r="A420" s="10"/>
      <c r="B420" s="18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 s="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U420"/>
    </row>
    <row r="421" spans="1:47" s="211" customFormat="1" ht="13.2" x14ac:dyDescent="0.25">
      <c r="A421" s="10"/>
      <c r="B421" s="18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 s="20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U421"/>
    </row>
    <row r="422" spans="1:47" s="211" customFormat="1" ht="13.2" x14ac:dyDescent="0.25">
      <c r="A422" s="10"/>
      <c r="B422" s="18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 s="20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U422"/>
    </row>
    <row r="423" spans="1:47" s="211" customFormat="1" ht="13.2" x14ac:dyDescent="0.25">
      <c r="A423" s="10"/>
      <c r="B423" s="18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 s="20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U423"/>
    </row>
    <row r="424" spans="1:47" s="211" customFormat="1" ht="13.2" x14ac:dyDescent="0.25">
      <c r="A424" s="10"/>
      <c r="B424" s="18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 s="20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U424"/>
    </row>
    <row r="425" spans="1:47" s="211" customFormat="1" ht="13.2" x14ac:dyDescent="0.25">
      <c r="A425" s="10"/>
      <c r="B425" s="18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 s="20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U425"/>
    </row>
    <row r="426" spans="1:47" s="211" customFormat="1" ht="13.2" x14ac:dyDescent="0.25">
      <c r="A426" s="10"/>
      <c r="B426" s="18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 s="20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U426"/>
    </row>
    <row r="427" spans="1:47" s="211" customFormat="1" ht="13.2" x14ac:dyDescent="0.25">
      <c r="A427" s="10"/>
      <c r="B427" s="18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 s="20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U427"/>
    </row>
    <row r="428" spans="1:47" s="211" customFormat="1" ht="13.2" x14ac:dyDescent="0.25">
      <c r="A428" s="10"/>
      <c r="B428" s="18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 s="20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U428"/>
    </row>
    <row r="429" spans="1:47" s="211" customFormat="1" ht="13.2" x14ac:dyDescent="0.25">
      <c r="A429" s="10"/>
      <c r="B429" s="18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 s="20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U429"/>
    </row>
    <row r="430" spans="1:47" s="211" customFormat="1" ht="13.2" x14ac:dyDescent="0.25">
      <c r="A430" s="10"/>
      <c r="B430" s="18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 s="2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U430"/>
    </row>
    <row r="431" spans="1:47" s="211" customFormat="1" ht="13.2" x14ac:dyDescent="0.25">
      <c r="A431" s="10"/>
      <c r="B431" s="18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 s="20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U431"/>
    </row>
    <row r="432" spans="1:47" s="211" customFormat="1" ht="13.2" x14ac:dyDescent="0.25">
      <c r="A432" s="10"/>
      <c r="B432" s="18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 s="20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U432"/>
    </row>
    <row r="433" spans="1:47" s="211" customFormat="1" ht="13.2" x14ac:dyDescent="0.25">
      <c r="A433" s="10"/>
      <c r="B433" s="18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 s="20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U433"/>
    </row>
    <row r="434" spans="1:47" s="211" customFormat="1" ht="13.2" x14ac:dyDescent="0.25">
      <c r="A434" s="10"/>
      <c r="B434" s="18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 s="20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U434"/>
    </row>
    <row r="435" spans="1:47" s="211" customFormat="1" ht="13.2" x14ac:dyDescent="0.25">
      <c r="A435" s="10"/>
      <c r="B435" s="18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 s="20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U435"/>
    </row>
    <row r="436" spans="1:47" s="211" customFormat="1" ht="13.2" x14ac:dyDescent="0.25">
      <c r="A436" s="10"/>
      <c r="B436" s="18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 s="20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U436"/>
    </row>
    <row r="437" spans="1:47" s="211" customFormat="1" ht="13.2" x14ac:dyDescent="0.25">
      <c r="A437" s="10"/>
      <c r="B437" s="18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 s="20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U437"/>
    </row>
    <row r="438" spans="1:47" s="211" customFormat="1" ht="13.2" x14ac:dyDescent="0.25">
      <c r="A438" s="10"/>
      <c r="B438" s="18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 s="20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U438"/>
    </row>
    <row r="439" spans="1:47" s="211" customFormat="1" ht="13.2" x14ac:dyDescent="0.25">
      <c r="A439" s="10"/>
      <c r="B439" s="18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 s="20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U439"/>
    </row>
    <row r="440" spans="1:47" s="211" customFormat="1" ht="13.2" x14ac:dyDescent="0.25">
      <c r="A440" s="10"/>
      <c r="B440" s="18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 s="2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U440"/>
    </row>
    <row r="441" spans="1:47" s="211" customFormat="1" ht="13.2" x14ac:dyDescent="0.25">
      <c r="A441" s="10"/>
      <c r="B441" s="18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 s="20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U441"/>
    </row>
    <row r="442" spans="1:47" s="211" customFormat="1" ht="13.2" x14ac:dyDescent="0.25">
      <c r="A442" s="10"/>
      <c r="B442" s="18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 s="20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U442"/>
    </row>
    <row r="443" spans="1:47" s="211" customFormat="1" ht="13.2" x14ac:dyDescent="0.25">
      <c r="A443" s="10"/>
      <c r="B443" s="18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 s="20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U443"/>
    </row>
    <row r="444" spans="1:47" s="211" customFormat="1" ht="13.2" x14ac:dyDescent="0.25">
      <c r="A444" s="10"/>
      <c r="B444" s="18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 s="20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U444"/>
    </row>
    <row r="445" spans="1:47" s="211" customFormat="1" ht="13.2" x14ac:dyDescent="0.25">
      <c r="A445" s="10"/>
      <c r="B445" s="18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 s="20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U445"/>
    </row>
    <row r="446" spans="1:47" s="211" customFormat="1" ht="13.2" x14ac:dyDescent="0.25">
      <c r="A446" s="10"/>
      <c r="B446" s="18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 s="20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U446"/>
    </row>
    <row r="447" spans="1:47" s="211" customFormat="1" ht="13.2" x14ac:dyDescent="0.25">
      <c r="A447" s="10"/>
      <c r="B447" s="18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 s="20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U447"/>
    </row>
    <row r="448" spans="1:47" s="211" customFormat="1" ht="13.2" x14ac:dyDescent="0.25">
      <c r="A448" s="10"/>
      <c r="B448" s="18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 s="20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U448"/>
    </row>
    <row r="449" spans="1:47" s="211" customFormat="1" ht="13.2" x14ac:dyDescent="0.25">
      <c r="A449" s="10"/>
      <c r="B449" s="18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 s="20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U449"/>
    </row>
    <row r="450" spans="1:47" s="211" customFormat="1" ht="13.2" x14ac:dyDescent="0.25">
      <c r="A450" s="10"/>
      <c r="B450" s="18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 s="2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U450"/>
    </row>
    <row r="451" spans="1:47" s="211" customFormat="1" ht="13.2" x14ac:dyDescent="0.25">
      <c r="A451" s="10"/>
      <c r="B451" s="18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 s="20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U451"/>
    </row>
    <row r="452" spans="1:47" s="211" customFormat="1" ht="13.2" x14ac:dyDescent="0.25">
      <c r="A452" s="10"/>
      <c r="B452" s="18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 s="20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U452"/>
    </row>
    <row r="453" spans="1:47" s="211" customFormat="1" ht="13.2" x14ac:dyDescent="0.25">
      <c r="A453" s="10"/>
      <c r="B453" s="18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 s="20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U453"/>
    </row>
    <row r="454" spans="1:47" s="211" customFormat="1" ht="13.2" x14ac:dyDescent="0.25">
      <c r="A454" s="10"/>
      <c r="B454" s="18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 s="20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U454"/>
    </row>
    <row r="455" spans="1:47" s="211" customFormat="1" ht="13.2" x14ac:dyDescent="0.25">
      <c r="A455" s="10"/>
      <c r="B455" s="18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 s="20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U455"/>
    </row>
    <row r="456" spans="1:47" s="211" customFormat="1" ht="13.2" x14ac:dyDescent="0.25">
      <c r="A456" s="10"/>
      <c r="B456" s="18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 s="20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U456"/>
    </row>
    <row r="457" spans="1:47" s="211" customFormat="1" ht="13.2" x14ac:dyDescent="0.25">
      <c r="A457" s="10"/>
      <c r="B457" s="18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 s="20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U457"/>
    </row>
    <row r="458" spans="1:47" s="211" customFormat="1" ht="13.2" x14ac:dyDescent="0.25">
      <c r="A458" s="10"/>
      <c r="B458" s="18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 s="20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U458"/>
    </row>
    <row r="459" spans="1:47" s="211" customFormat="1" ht="13.2" x14ac:dyDescent="0.25">
      <c r="A459" s="10"/>
      <c r="B459" s="18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 s="20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U459"/>
    </row>
    <row r="460" spans="1:47" s="211" customFormat="1" ht="13.2" x14ac:dyDescent="0.25">
      <c r="A460" s="10"/>
      <c r="B460" s="18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 s="2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U460"/>
    </row>
    <row r="461" spans="1:47" s="211" customFormat="1" ht="13.2" x14ac:dyDescent="0.25">
      <c r="A461" s="10"/>
      <c r="B461" s="18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 s="20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U461"/>
    </row>
    <row r="462" spans="1:47" s="211" customFormat="1" ht="13.2" x14ac:dyDescent="0.25">
      <c r="A462" s="10"/>
      <c r="B462" s="18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 s="20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U462"/>
    </row>
    <row r="463" spans="1:47" s="211" customFormat="1" ht="13.2" x14ac:dyDescent="0.25">
      <c r="A463" s="10"/>
      <c r="B463" s="18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 s="20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U463"/>
    </row>
    <row r="464" spans="1:47" s="211" customFormat="1" ht="13.2" x14ac:dyDescent="0.25">
      <c r="A464" s="10"/>
      <c r="B464" s="18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 s="20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U464"/>
    </row>
    <row r="465" spans="1:47" s="211" customFormat="1" ht="13.2" x14ac:dyDescent="0.25">
      <c r="A465" s="10"/>
      <c r="B465" s="18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 s="20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U465"/>
    </row>
    <row r="466" spans="1:47" s="211" customFormat="1" ht="13.2" x14ac:dyDescent="0.25">
      <c r="A466" s="10"/>
      <c r="B466" s="18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 s="20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U466"/>
    </row>
    <row r="467" spans="1:47" s="211" customFormat="1" ht="13.2" x14ac:dyDescent="0.25">
      <c r="A467" s="10"/>
      <c r="B467" s="18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 s="20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U467"/>
    </row>
    <row r="468" spans="1:47" s="211" customFormat="1" ht="13.2" x14ac:dyDescent="0.25">
      <c r="A468" s="10"/>
      <c r="B468" s="18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 s="20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U468"/>
    </row>
    <row r="469" spans="1:47" s="211" customFormat="1" ht="13.2" x14ac:dyDescent="0.25">
      <c r="A469" s="10"/>
      <c r="B469" s="18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 s="20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U469"/>
    </row>
    <row r="470" spans="1:47" s="211" customFormat="1" ht="13.2" x14ac:dyDescent="0.25">
      <c r="A470" s="10"/>
      <c r="B470" s="18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 s="2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U470"/>
    </row>
    <row r="471" spans="1:47" s="211" customFormat="1" ht="13.2" x14ac:dyDescent="0.25">
      <c r="A471" s="10"/>
      <c r="B471" s="18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 s="20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U471"/>
    </row>
    <row r="472" spans="1:47" s="211" customFormat="1" ht="13.2" x14ac:dyDescent="0.25">
      <c r="A472" s="10"/>
      <c r="B472" s="18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 s="20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U472"/>
    </row>
    <row r="473" spans="1:47" s="211" customFormat="1" ht="13.2" x14ac:dyDescent="0.25">
      <c r="A473" s="10"/>
      <c r="B473" s="18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 s="20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U473"/>
    </row>
    <row r="474" spans="1:47" s="211" customFormat="1" ht="13.2" x14ac:dyDescent="0.25">
      <c r="A474" s="10"/>
      <c r="B474" s="18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 s="20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U474"/>
    </row>
    <row r="475" spans="1:47" s="211" customFormat="1" ht="13.2" x14ac:dyDescent="0.25">
      <c r="A475" s="10"/>
      <c r="B475" s="18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 s="20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U475"/>
    </row>
    <row r="476" spans="1:47" s="211" customFormat="1" ht="13.2" x14ac:dyDescent="0.25">
      <c r="A476" s="10"/>
      <c r="B476" s="18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 s="20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U476"/>
    </row>
    <row r="477" spans="1:47" s="211" customFormat="1" ht="13.2" x14ac:dyDescent="0.25">
      <c r="A477" s="10"/>
      <c r="B477" s="18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 s="20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U477"/>
    </row>
    <row r="478" spans="1:47" s="211" customFormat="1" ht="13.2" x14ac:dyDescent="0.25">
      <c r="A478" s="10"/>
      <c r="B478" s="18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 s="20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U478"/>
    </row>
    <row r="479" spans="1:47" s="211" customFormat="1" ht="13.2" x14ac:dyDescent="0.25">
      <c r="A479" s="10"/>
      <c r="B479" s="18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 s="20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U479"/>
    </row>
    <row r="480" spans="1:47" s="211" customFormat="1" ht="13.2" x14ac:dyDescent="0.25">
      <c r="A480" s="10"/>
      <c r="B480" s="18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 s="2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U480"/>
    </row>
    <row r="481" spans="1:47" s="211" customFormat="1" ht="13.2" x14ac:dyDescent="0.25">
      <c r="A481" s="10"/>
      <c r="B481" s="18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 s="20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U481"/>
    </row>
    <row r="482" spans="1:47" s="211" customFormat="1" ht="13.2" x14ac:dyDescent="0.25">
      <c r="A482" s="10"/>
      <c r="B482" s="18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 s="20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U482"/>
    </row>
    <row r="483" spans="1:47" s="211" customFormat="1" ht="13.2" x14ac:dyDescent="0.25">
      <c r="A483" s="10"/>
      <c r="B483" s="18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 s="20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U483"/>
    </row>
    <row r="484" spans="1:47" s="211" customFormat="1" ht="13.2" x14ac:dyDescent="0.25">
      <c r="A484" s="10"/>
      <c r="B484" s="18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 s="20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U484"/>
    </row>
    <row r="485" spans="1:47" s="211" customFormat="1" ht="13.2" x14ac:dyDescent="0.25">
      <c r="A485" s="10"/>
      <c r="B485" s="18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 s="20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U485"/>
    </row>
    <row r="486" spans="1:47" s="211" customFormat="1" ht="13.2" x14ac:dyDescent="0.25">
      <c r="A486" s="10"/>
      <c r="B486" s="18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 s="20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U486"/>
    </row>
    <row r="487" spans="1:47" s="211" customFormat="1" ht="13.2" x14ac:dyDescent="0.25">
      <c r="A487" s="10"/>
      <c r="B487" s="18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 s="20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U487"/>
    </row>
    <row r="488" spans="1:47" s="211" customFormat="1" ht="13.2" x14ac:dyDescent="0.25">
      <c r="A488" s="10"/>
      <c r="B488" s="18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 s="20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U488"/>
    </row>
    <row r="489" spans="1:47" s="211" customFormat="1" ht="13.2" x14ac:dyDescent="0.25">
      <c r="A489" s="10"/>
      <c r="B489" s="18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 s="20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U489"/>
    </row>
    <row r="490" spans="1:47" s="211" customFormat="1" ht="13.2" x14ac:dyDescent="0.25">
      <c r="A490" s="10"/>
      <c r="B490" s="18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 s="2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U490"/>
    </row>
    <row r="491" spans="1:47" s="211" customFormat="1" ht="13.2" x14ac:dyDescent="0.25">
      <c r="A491" s="10"/>
      <c r="B491" s="18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 s="20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U491"/>
    </row>
    <row r="492" spans="1:47" s="211" customFormat="1" ht="13.2" x14ac:dyDescent="0.25">
      <c r="A492" s="10"/>
      <c r="B492" s="18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 s="20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U492"/>
    </row>
    <row r="493" spans="1:47" s="211" customFormat="1" ht="13.2" x14ac:dyDescent="0.25">
      <c r="A493" s="10"/>
      <c r="B493" s="18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 s="20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U493"/>
    </row>
    <row r="494" spans="1:47" s="211" customFormat="1" ht="13.2" x14ac:dyDescent="0.25">
      <c r="A494" s="10"/>
      <c r="B494" s="18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 s="20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U494"/>
    </row>
    <row r="495" spans="1:47" s="211" customFormat="1" ht="13.2" x14ac:dyDescent="0.25">
      <c r="A495" s="10"/>
      <c r="B495" s="18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 s="20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U495"/>
    </row>
    <row r="496" spans="1:47" s="211" customFormat="1" ht="13.2" x14ac:dyDescent="0.25">
      <c r="A496" s="10"/>
      <c r="B496" s="18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 s="20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U496"/>
    </row>
    <row r="497" spans="1:47" s="211" customFormat="1" ht="13.2" x14ac:dyDescent="0.25">
      <c r="A497" s="10"/>
      <c r="B497" s="18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 s="20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U497"/>
    </row>
    <row r="498" spans="1:47" s="211" customFormat="1" ht="13.2" x14ac:dyDescent="0.25">
      <c r="A498" s="10"/>
      <c r="B498" s="18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 s="20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U498"/>
    </row>
    <row r="499" spans="1:47" s="211" customFormat="1" ht="13.2" x14ac:dyDescent="0.25">
      <c r="A499" s="10"/>
      <c r="B499" s="18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 s="20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U499"/>
    </row>
    <row r="500" spans="1:47" s="211" customFormat="1" ht="13.2" x14ac:dyDescent="0.25">
      <c r="A500" s="10"/>
      <c r="B500" s="18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 s="2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U500"/>
    </row>
    <row r="501" spans="1:47" s="211" customFormat="1" ht="13.2" x14ac:dyDescent="0.25">
      <c r="A501" s="10"/>
      <c r="B501" s="18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 s="20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U501"/>
    </row>
    <row r="502" spans="1:47" s="211" customFormat="1" ht="13.2" x14ac:dyDescent="0.25">
      <c r="A502" s="10"/>
      <c r="B502" s="18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 s="20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U502"/>
    </row>
    <row r="503" spans="1:47" s="211" customFormat="1" ht="13.2" x14ac:dyDescent="0.25">
      <c r="A503" s="10"/>
      <c r="B503" s="18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 s="20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U503"/>
    </row>
    <row r="504" spans="1:47" s="211" customFormat="1" ht="13.2" x14ac:dyDescent="0.25">
      <c r="A504" s="10"/>
      <c r="B504" s="18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 s="20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U504"/>
    </row>
    <row r="505" spans="1:47" s="211" customFormat="1" ht="13.2" x14ac:dyDescent="0.25">
      <c r="A505" s="10"/>
      <c r="B505" s="18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 s="20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U505"/>
    </row>
    <row r="506" spans="1:47" s="211" customFormat="1" ht="13.2" x14ac:dyDescent="0.25">
      <c r="A506" s="10"/>
      <c r="B506" s="18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 s="20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U506"/>
    </row>
    <row r="507" spans="1:47" s="211" customFormat="1" ht="13.2" x14ac:dyDescent="0.25">
      <c r="A507" s="10"/>
      <c r="B507" s="18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 s="20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U507"/>
    </row>
    <row r="508" spans="1:47" s="211" customFormat="1" ht="13.2" x14ac:dyDescent="0.25">
      <c r="A508" s="10"/>
      <c r="B508" s="18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 s="20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U508"/>
    </row>
    <row r="509" spans="1:47" s="211" customFormat="1" ht="13.2" x14ac:dyDescent="0.25">
      <c r="A509" s="10"/>
      <c r="B509" s="18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 s="20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U509"/>
    </row>
    <row r="510" spans="1:47" s="211" customFormat="1" ht="13.2" x14ac:dyDescent="0.25">
      <c r="A510" s="10"/>
      <c r="B510" s="18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 s="2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U510"/>
    </row>
    <row r="511" spans="1:47" s="211" customFormat="1" ht="13.2" x14ac:dyDescent="0.25">
      <c r="A511" s="10"/>
      <c r="B511" s="18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 s="20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U511"/>
    </row>
    <row r="512" spans="1:47" s="211" customFormat="1" ht="13.2" x14ac:dyDescent="0.25">
      <c r="A512" s="10"/>
      <c r="B512" s="18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 s="20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U512"/>
    </row>
    <row r="513" spans="1:47" s="211" customFormat="1" ht="13.2" x14ac:dyDescent="0.25">
      <c r="A513" s="10"/>
      <c r="B513" s="18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 s="20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U513"/>
    </row>
    <row r="514" spans="1:47" s="211" customFormat="1" ht="13.2" x14ac:dyDescent="0.25">
      <c r="A514" s="10"/>
      <c r="B514" s="18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 s="20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U514"/>
    </row>
    <row r="515" spans="1:47" s="211" customFormat="1" ht="13.2" x14ac:dyDescent="0.25">
      <c r="A515" s="10"/>
      <c r="B515" s="18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 s="20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U515"/>
    </row>
    <row r="516" spans="1:47" s="211" customFormat="1" ht="13.2" x14ac:dyDescent="0.25">
      <c r="A516" s="10"/>
      <c r="B516" s="18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 s="20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U516"/>
    </row>
    <row r="517" spans="1:47" s="211" customFormat="1" ht="13.2" x14ac:dyDescent="0.25">
      <c r="A517" s="10"/>
      <c r="B517" s="18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 s="20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U517"/>
    </row>
    <row r="518" spans="1:47" s="211" customFormat="1" ht="13.2" x14ac:dyDescent="0.25">
      <c r="A518" s="10"/>
      <c r="B518" s="18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 s="20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U518"/>
    </row>
    <row r="519" spans="1:47" s="211" customFormat="1" ht="13.2" x14ac:dyDescent="0.25">
      <c r="A519" s="10"/>
      <c r="B519" s="18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 s="20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U519"/>
    </row>
    <row r="520" spans="1:47" s="211" customFormat="1" ht="13.2" x14ac:dyDescent="0.25">
      <c r="A520" s="10"/>
      <c r="B520" s="18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 s="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U520"/>
    </row>
    <row r="521" spans="1:47" s="211" customFormat="1" ht="13.2" x14ac:dyDescent="0.25">
      <c r="A521" s="10"/>
      <c r="B521" s="18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 s="20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U521"/>
    </row>
    <row r="522" spans="1:47" s="211" customFormat="1" ht="13.2" x14ac:dyDescent="0.25">
      <c r="A522" s="10"/>
      <c r="B522" s="18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 s="20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U522"/>
    </row>
    <row r="523" spans="1:47" s="211" customFormat="1" ht="13.2" x14ac:dyDescent="0.25">
      <c r="A523" s="10"/>
      <c r="B523" s="18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 s="20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U523"/>
    </row>
    <row r="524" spans="1:47" s="211" customFormat="1" ht="13.2" x14ac:dyDescent="0.25">
      <c r="A524" s="10"/>
      <c r="B524" s="18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 s="20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U524"/>
    </row>
    <row r="525" spans="1:47" s="211" customFormat="1" ht="13.2" x14ac:dyDescent="0.25">
      <c r="A525" s="10"/>
      <c r="B525" s="18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 s="20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U525"/>
    </row>
    <row r="526" spans="1:47" s="211" customFormat="1" ht="13.2" x14ac:dyDescent="0.25">
      <c r="A526" s="10"/>
      <c r="B526" s="18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 s="20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U526"/>
    </row>
    <row r="527" spans="1:47" s="211" customFormat="1" ht="13.2" x14ac:dyDescent="0.25">
      <c r="A527" s="10"/>
      <c r="B527" s="18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 s="20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U527"/>
    </row>
    <row r="528" spans="1:47" s="211" customFormat="1" ht="13.2" x14ac:dyDescent="0.25">
      <c r="A528" s="10"/>
      <c r="B528" s="18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 s="20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U528"/>
    </row>
    <row r="529" spans="1:47" s="211" customFormat="1" ht="13.2" x14ac:dyDescent="0.25">
      <c r="A529" s="10"/>
      <c r="B529" s="18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 s="20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U529"/>
    </row>
    <row r="530" spans="1:47" s="211" customFormat="1" ht="13.2" x14ac:dyDescent="0.25">
      <c r="A530" s="10"/>
      <c r="B530" s="18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 s="2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U530"/>
    </row>
    <row r="531" spans="1:47" s="211" customFormat="1" ht="13.2" x14ac:dyDescent="0.25">
      <c r="A531" s="10"/>
      <c r="B531" s="18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 s="20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U531"/>
    </row>
    <row r="532" spans="1:47" s="211" customFormat="1" ht="13.2" x14ac:dyDescent="0.25">
      <c r="A532" s="10"/>
      <c r="B532" s="18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 s="20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U532"/>
    </row>
    <row r="533" spans="1:47" s="211" customFormat="1" ht="13.2" x14ac:dyDescent="0.25">
      <c r="A533" s="10"/>
      <c r="B533" s="18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 s="20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U533"/>
    </row>
    <row r="534" spans="1:47" s="211" customFormat="1" ht="13.2" x14ac:dyDescent="0.25">
      <c r="A534" s="10"/>
      <c r="B534" s="18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 s="20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U534"/>
    </row>
    <row r="535" spans="1:47" s="211" customFormat="1" ht="13.2" x14ac:dyDescent="0.25">
      <c r="A535" s="10"/>
      <c r="B535" s="18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 s="20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U535"/>
    </row>
    <row r="536" spans="1:47" s="211" customFormat="1" ht="13.2" x14ac:dyDescent="0.25">
      <c r="A536" s="10"/>
      <c r="B536" s="18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 s="20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U536"/>
    </row>
    <row r="537" spans="1:47" s="211" customFormat="1" ht="13.2" x14ac:dyDescent="0.25">
      <c r="A537" s="10"/>
      <c r="B537" s="18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 s="20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U537"/>
    </row>
    <row r="538" spans="1:47" s="211" customFormat="1" ht="13.2" x14ac:dyDescent="0.25">
      <c r="A538" s="10"/>
      <c r="B538" s="18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 s="20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U538"/>
    </row>
    <row r="539" spans="1:47" s="211" customFormat="1" ht="13.2" x14ac:dyDescent="0.25">
      <c r="A539" s="10"/>
      <c r="B539" s="18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 s="20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U539"/>
    </row>
    <row r="540" spans="1:47" s="211" customFormat="1" ht="13.2" x14ac:dyDescent="0.25">
      <c r="A540" s="10"/>
      <c r="B540" s="18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 s="2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U540"/>
    </row>
    <row r="541" spans="1:47" s="211" customFormat="1" ht="13.2" x14ac:dyDescent="0.25">
      <c r="A541" s="10"/>
      <c r="B541" s="18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 s="20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U541"/>
    </row>
    <row r="542" spans="1:47" s="211" customFormat="1" ht="13.2" x14ac:dyDescent="0.25">
      <c r="A542" s="10"/>
      <c r="B542" s="18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 s="20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U542"/>
    </row>
    <row r="543" spans="1:47" s="211" customFormat="1" ht="13.2" x14ac:dyDescent="0.25">
      <c r="A543" s="10"/>
      <c r="B543" s="18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 s="20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U543"/>
    </row>
    <row r="544" spans="1:47" s="211" customFormat="1" ht="13.2" x14ac:dyDescent="0.25">
      <c r="A544" s="10"/>
      <c r="B544" s="18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 s="20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U544"/>
    </row>
    <row r="545" spans="1:47" s="211" customFormat="1" ht="13.2" x14ac:dyDescent="0.25">
      <c r="A545" s="10"/>
      <c r="B545" s="18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 s="20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U545"/>
    </row>
    <row r="546" spans="1:47" s="211" customFormat="1" ht="13.2" x14ac:dyDescent="0.25">
      <c r="A546" s="10"/>
      <c r="B546" s="18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 s="20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U546"/>
    </row>
    <row r="547" spans="1:47" s="211" customFormat="1" ht="13.2" x14ac:dyDescent="0.25">
      <c r="A547" s="10"/>
      <c r="B547" s="18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 s="20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U547"/>
    </row>
    <row r="548" spans="1:47" s="211" customFormat="1" ht="13.2" x14ac:dyDescent="0.25">
      <c r="A548" s="10"/>
      <c r="B548" s="18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 s="20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U548"/>
    </row>
    <row r="549" spans="1:47" s="211" customFormat="1" ht="13.2" x14ac:dyDescent="0.25">
      <c r="A549" s="10"/>
      <c r="B549" s="18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 s="20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U549"/>
    </row>
    <row r="550" spans="1:47" s="211" customFormat="1" ht="13.2" x14ac:dyDescent="0.25">
      <c r="A550" s="10"/>
      <c r="B550" s="18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 s="2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U550"/>
    </row>
    <row r="551" spans="1:47" s="211" customFormat="1" ht="13.2" x14ac:dyDescent="0.25">
      <c r="A551" s="10"/>
      <c r="B551" s="18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 s="20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U551"/>
    </row>
    <row r="552" spans="1:47" s="211" customFormat="1" ht="13.2" x14ac:dyDescent="0.25">
      <c r="A552" s="10"/>
      <c r="B552" s="18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 s="20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U552"/>
    </row>
    <row r="553" spans="1:47" s="211" customFormat="1" ht="13.2" x14ac:dyDescent="0.25">
      <c r="A553" s="10"/>
      <c r="B553" s="18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 s="20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U553"/>
    </row>
    <row r="554" spans="1:47" s="211" customFormat="1" ht="13.2" x14ac:dyDescent="0.25">
      <c r="A554" s="10"/>
      <c r="B554" s="18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 s="20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U554"/>
    </row>
    <row r="555" spans="1:47" s="211" customFormat="1" ht="13.2" x14ac:dyDescent="0.25">
      <c r="A555" s="10"/>
      <c r="B555" s="18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 s="20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U555"/>
    </row>
    <row r="556" spans="1:47" s="211" customFormat="1" ht="13.2" x14ac:dyDescent="0.25">
      <c r="A556" s="10"/>
      <c r="B556" s="18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 s="20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U556"/>
    </row>
    <row r="557" spans="1:47" s="211" customFormat="1" ht="13.2" x14ac:dyDescent="0.25">
      <c r="A557" s="10"/>
      <c r="B557" s="18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 s="20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U557"/>
    </row>
    <row r="558" spans="1:47" s="211" customFormat="1" ht="13.2" x14ac:dyDescent="0.25">
      <c r="A558" s="10"/>
      <c r="B558" s="18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 s="20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U558"/>
    </row>
    <row r="559" spans="1:47" s="211" customFormat="1" ht="13.2" x14ac:dyDescent="0.25">
      <c r="A559" s="10"/>
      <c r="B559" s="18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 s="20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U559"/>
    </row>
    <row r="560" spans="1:47" s="211" customFormat="1" ht="13.2" x14ac:dyDescent="0.25">
      <c r="A560" s="10"/>
      <c r="B560" s="18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 s="2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U560"/>
    </row>
    <row r="561" spans="1:47" s="211" customFormat="1" ht="13.2" x14ac:dyDescent="0.25">
      <c r="A561" s="10"/>
      <c r="B561" s="18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 s="20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U561"/>
    </row>
    <row r="562" spans="1:47" s="211" customFormat="1" ht="13.2" x14ac:dyDescent="0.25">
      <c r="A562" s="10"/>
      <c r="B562" s="18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 s="20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U562"/>
    </row>
    <row r="563" spans="1:47" s="211" customFormat="1" ht="13.2" x14ac:dyDescent="0.25">
      <c r="A563" s="10"/>
      <c r="B563" s="18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 s="20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U563"/>
    </row>
    <row r="564" spans="1:47" s="211" customFormat="1" ht="13.2" x14ac:dyDescent="0.25">
      <c r="A564" s="10"/>
      <c r="B564" s="18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 s="20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U564"/>
    </row>
    <row r="565" spans="1:47" s="211" customFormat="1" ht="13.2" x14ac:dyDescent="0.25">
      <c r="A565" s="10"/>
      <c r="B565" s="18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 s="20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U565"/>
    </row>
    <row r="566" spans="1:47" s="211" customFormat="1" ht="13.2" x14ac:dyDescent="0.25">
      <c r="A566" s="10"/>
      <c r="B566" s="18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 s="20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U566"/>
    </row>
    <row r="567" spans="1:47" s="211" customFormat="1" ht="13.2" x14ac:dyDescent="0.25">
      <c r="A567" s="10"/>
      <c r="B567" s="18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 s="20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U567"/>
    </row>
    <row r="568" spans="1:47" s="211" customFormat="1" ht="13.2" x14ac:dyDescent="0.25">
      <c r="A568" s="10"/>
      <c r="B568" s="18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 s="20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U568"/>
    </row>
    <row r="569" spans="1:47" s="211" customFormat="1" ht="13.2" x14ac:dyDescent="0.25">
      <c r="A569" s="10"/>
      <c r="B569" s="18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 s="20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U569"/>
    </row>
    <row r="570" spans="1:47" s="211" customFormat="1" ht="13.2" x14ac:dyDescent="0.25">
      <c r="A570" s="10"/>
      <c r="B570" s="18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 s="2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U570"/>
    </row>
    <row r="571" spans="1:47" s="211" customFormat="1" ht="13.2" x14ac:dyDescent="0.25">
      <c r="A571" s="10"/>
      <c r="B571" s="18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 s="20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U571"/>
    </row>
    <row r="572" spans="1:47" s="211" customFormat="1" ht="13.2" x14ac:dyDescent="0.25">
      <c r="A572" s="10"/>
      <c r="B572" s="18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 s="20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U572"/>
    </row>
    <row r="573" spans="1:47" s="211" customFormat="1" ht="13.2" x14ac:dyDescent="0.25">
      <c r="A573" s="10"/>
      <c r="B573" s="18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 s="20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U573"/>
    </row>
    <row r="574" spans="1:47" s="211" customFormat="1" ht="13.2" x14ac:dyDescent="0.25">
      <c r="A574" s="10"/>
      <c r="B574" s="18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 s="20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U574"/>
    </row>
    <row r="575" spans="1:47" s="211" customFormat="1" ht="13.2" x14ac:dyDescent="0.25">
      <c r="A575" s="10"/>
      <c r="B575" s="18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 s="20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U575"/>
    </row>
    <row r="576" spans="1:47" s="211" customFormat="1" ht="13.2" x14ac:dyDescent="0.25">
      <c r="A576" s="10"/>
      <c r="B576" s="18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 s="20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U576"/>
    </row>
    <row r="577" spans="1:47" s="211" customFormat="1" ht="13.2" x14ac:dyDescent="0.25">
      <c r="A577" s="10"/>
      <c r="B577" s="18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 s="20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U577"/>
    </row>
    <row r="578" spans="1:47" s="211" customFormat="1" ht="13.2" x14ac:dyDescent="0.25">
      <c r="A578" s="10"/>
      <c r="B578" s="18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 s="20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U578"/>
    </row>
    <row r="579" spans="1:47" s="211" customFormat="1" ht="13.2" x14ac:dyDescent="0.25">
      <c r="A579" s="10"/>
      <c r="B579" s="18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 s="20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U579"/>
    </row>
    <row r="580" spans="1:47" s="211" customFormat="1" ht="13.2" x14ac:dyDescent="0.25">
      <c r="A580" s="10"/>
      <c r="B580" s="18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 s="2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U580"/>
    </row>
    <row r="581" spans="1:47" s="211" customFormat="1" ht="13.2" x14ac:dyDescent="0.25">
      <c r="A581" s="10"/>
      <c r="B581" s="18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 s="20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U581"/>
    </row>
    <row r="582" spans="1:47" s="211" customFormat="1" ht="13.2" x14ac:dyDescent="0.25">
      <c r="A582" s="10"/>
      <c r="B582" s="18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 s="20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U582"/>
    </row>
    <row r="583" spans="1:47" s="211" customFormat="1" ht="13.2" x14ac:dyDescent="0.25">
      <c r="A583" s="10"/>
      <c r="B583" s="18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 s="20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U583"/>
    </row>
    <row r="584" spans="1:47" s="211" customFormat="1" ht="13.2" x14ac:dyDescent="0.25">
      <c r="A584" s="10"/>
      <c r="B584" s="18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 s="20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U584"/>
    </row>
    <row r="585" spans="1:47" s="211" customFormat="1" ht="13.2" x14ac:dyDescent="0.25">
      <c r="A585" s="10"/>
      <c r="B585" s="18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 s="20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U585"/>
    </row>
    <row r="586" spans="1:47" s="211" customFormat="1" ht="13.2" x14ac:dyDescent="0.25">
      <c r="A586" s="10"/>
      <c r="B586" s="18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 s="20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U586"/>
    </row>
    <row r="587" spans="1:47" s="211" customFormat="1" ht="13.2" x14ac:dyDescent="0.25">
      <c r="A587" s="10"/>
      <c r="B587" s="18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 s="20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U587"/>
    </row>
    <row r="588" spans="1:47" s="211" customFormat="1" ht="13.2" x14ac:dyDescent="0.25">
      <c r="A588" s="10"/>
      <c r="B588" s="18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 s="20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U588"/>
    </row>
    <row r="589" spans="1:47" s="211" customFormat="1" ht="13.2" x14ac:dyDescent="0.25">
      <c r="A589" s="10"/>
      <c r="B589" s="18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 s="20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U589"/>
    </row>
    <row r="590" spans="1:47" s="211" customFormat="1" ht="13.2" x14ac:dyDescent="0.25">
      <c r="A590" s="10"/>
      <c r="B590" s="18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 s="2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U590"/>
    </row>
    <row r="591" spans="1:47" s="211" customFormat="1" ht="13.2" x14ac:dyDescent="0.25">
      <c r="A591" s="10"/>
      <c r="B591" s="18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 s="20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U591"/>
    </row>
    <row r="592" spans="1:47" s="211" customFormat="1" ht="13.2" x14ac:dyDescent="0.25">
      <c r="A592" s="10"/>
      <c r="B592" s="18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 s="20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U592"/>
    </row>
    <row r="593" spans="1:47" s="211" customFormat="1" ht="13.2" x14ac:dyDescent="0.25">
      <c r="A593" s="10"/>
      <c r="B593" s="18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 s="20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U593"/>
    </row>
    <row r="594" spans="1:47" s="211" customFormat="1" ht="13.2" x14ac:dyDescent="0.25">
      <c r="A594" s="10"/>
      <c r="B594" s="18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 s="20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U594"/>
    </row>
    <row r="595" spans="1:47" s="211" customFormat="1" ht="13.2" x14ac:dyDescent="0.25">
      <c r="A595" s="10"/>
      <c r="B595" s="18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 s="20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U595"/>
    </row>
    <row r="596" spans="1:47" s="211" customFormat="1" ht="13.2" x14ac:dyDescent="0.25">
      <c r="A596" s="10"/>
      <c r="B596" s="18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 s="20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U596"/>
    </row>
    <row r="597" spans="1:47" s="211" customFormat="1" ht="13.2" x14ac:dyDescent="0.25">
      <c r="A597" s="10"/>
      <c r="B597" s="18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 s="20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U597"/>
    </row>
    <row r="598" spans="1:47" s="211" customFormat="1" ht="13.2" x14ac:dyDescent="0.25">
      <c r="A598" s="10"/>
      <c r="B598" s="18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 s="20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U598"/>
    </row>
    <row r="599" spans="1:47" s="211" customFormat="1" ht="13.2" x14ac:dyDescent="0.25">
      <c r="A599" s="10"/>
      <c r="B599" s="18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 s="20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U599"/>
    </row>
    <row r="600" spans="1:47" s="211" customFormat="1" ht="13.2" x14ac:dyDescent="0.25">
      <c r="A600" s="10"/>
      <c r="B600" s="18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 s="2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U600"/>
    </row>
    <row r="601" spans="1:47" s="211" customFormat="1" ht="13.2" x14ac:dyDescent="0.25">
      <c r="A601" s="10"/>
      <c r="B601" s="18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 s="20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U601"/>
    </row>
    <row r="602" spans="1:47" s="211" customFormat="1" ht="13.2" x14ac:dyDescent="0.25">
      <c r="A602" s="10"/>
      <c r="B602" s="18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 s="20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U602"/>
    </row>
    <row r="603" spans="1:47" s="211" customFormat="1" ht="13.2" x14ac:dyDescent="0.25">
      <c r="A603" s="10"/>
      <c r="B603" s="18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 s="20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U603"/>
    </row>
    <row r="604" spans="1:47" s="211" customFormat="1" ht="13.2" x14ac:dyDescent="0.25">
      <c r="A604" s="10"/>
      <c r="B604" s="18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 s="20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U604"/>
    </row>
    <row r="605" spans="1:47" s="211" customFormat="1" ht="13.2" x14ac:dyDescent="0.25">
      <c r="A605" s="10"/>
      <c r="B605" s="18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 s="20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U605"/>
    </row>
    <row r="606" spans="1:47" s="211" customFormat="1" ht="13.2" x14ac:dyDescent="0.25">
      <c r="A606" s="10"/>
      <c r="B606" s="18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 s="20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U606"/>
    </row>
    <row r="607" spans="1:47" s="211" customFormat="1" ht="13.2" x14ac:dyDescent="0.25">
      <c r="A607" s="10"/>
      <c r="B607" s="18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 s="20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U607"/>
    </row>
    <row r="608" spans="1:47" s="211" customFormat="1" ht="13.2" x14ac:dyDescent="0.25">
      <c r="A608" s="10"/>
      <c r="B608" s="18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 s="20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U608"/>
    </row>
    <row r="609" spans="1:47" s="211" customFormat="1" ht="13.2" x14ac:dyDescent="0.25">
      <c r="A609" s="10"/>
      <c r="B609" s="18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 s="20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U609"/>
    </row>
    <row r="610" spans="1:47" s="211" customFormat="1" ht="13.2" x14ac:dyDescent="0.25">
      <c r="A610" s="10"/>
      <c r="B610" s="18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 s="2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U610"/>
    </row>
    <row r="611" spans="1:47" s="211" customFormat="1" ht="13.2" x14ac:dyDescent="0.25">
      <c r="A611" s="10"/>
      <c r="B611" s="18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 s="20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U611"/>
    </row>
    <row r="612" spans="1:47" s="211" customFormat="1" ht="13.2" x14ac:dyDescent="0.25">
      <c r="A612" s="10"/>
      <c r="B612" s="18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 s="20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U612"/>
    </row>
    <row r="613" spans="1:47" s="211" customFormat="1" ht="13.2" x14ac:dyDescent="0.25">
      <c r="A613" s="10"/>
      <c r="B613" s="18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 s="20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U613"/>
    </row>
    <row r="614" spans="1:47" s="211" customFormat="1" ht="13.2" x14ac:dyDescent="0.25">
      <c r="A614" s="10"/>
      <c r="B614" s="18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 s="20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U614"/>
    </row>
    <row r="615" spans="1:47" s="211" customFormat="1" ht="13.2" x14ac:dyDescent="0.25">
      <c r="A615" s="10"/>
      <c r="B615" s="18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 s="20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U615"/>
    </row>
    <row r="616" spans="1:47" s="211" customFormat="1" ht="13.2" x14ac:dyDescent="0.25">
      <c r="A616" s="10"/>
      <c r="B616" s="18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 s="20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U616"/>
    </row>
    <row r="617" spans="1:47" s="211" customFormat="1" ht="13.2" x14ac:dyDescent="0.25">
      <c r="A617" s="10"/>
      <c r="B617" s="18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 s="20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U617"/>
    </row>
    <row r="618" spans="1:47" s="211" customFormat="1" ht="13.2" x14ac:dyDescent="0.25">
      <c r="A618" s="10"/>
      <c r="B618" s="18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 s="20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U618"/>
    </row>
    <row r="619" spans="1:47" s="211" customFormat="1" ht="13.2" x14ac:dyDescent="0.25">
      <c r="A619" s="10"/>
      <c r="B619" s="18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 s="20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U619"/>
    </row>
    <row r="620" spans="1:47" s="211" customFormat="1" ht="13.2" x14ac:dyDescent="0.25">
      <c r="A620" s="10"/>
      <c r="B620" s="18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 s="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U620"/>
    </row>
    <row r="621" spans="1:47" s="211" customFormat="1" ht="13.2" x14ac:dyDescent="0.25">
      <c r="A621" s="10"/>
      <c r="B621" s="18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 s="20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U621"/>
    </row>
    <row r="622" spans="1:47" s="211" customFormat="1" ht="13.2" x14ac:dyDescent="0.25">
      <c r="A622" s="10"/>
      <c r="B622" s="18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 s="20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U622"/>
    </row>
    <row r="623" spans="1:47" s="211" customFormat="1" ht="13.2" x14ac:dyDescent="0.25">
      <c r="A623" s="10"/>
      <c r="B623" s="18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 s="20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U623"/>
    </row>
    <row r="624" spans="1:47" s="211" customFormat="1" ht="13.2" x14ac:dyDescent="0.25">
      <c r="A624" s="10"/>
      <c r="B624" s="18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 s="20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U624"/>
    </row>
    <row r="625" spans="1:47" s="211" customFormat="1" ht="13.2" x14ac:dyDescent="0.25">
      <c r="A625" s="10"/>
      <c r="B625" s="18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 s="20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U625"/>
    </row>
    <row r="626" spans="1:47" s="211" customFormat="1" ht="13.2" x14ac:dyDescent="0.25">
      <c r="A626" s="10"/>
      <c r="B626" s="18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 s="20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U626"/>
    </row>
    <row r="627" spans="1:47" s="211" customFormat="1" ht="13.2" x14ac:dyDescent="0.25">
      <c r="A627" s="10"/>
      <c r="B627" s="18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 s="20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U627"/>
    </row>
    <row r="628" spans="1:47" s="211" customFormat="1" ht="13.2" x14ac:dyDescent="0.25">
      <c r="A628" s="10"/>
      <c r="B628" s="18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 s="20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U628"/>
    </row>
    <row r="629" spans="1:47" s="211" customFormat="1" ht="13.2" x14ac:dyDescent="0.25">
      <c r="A629" s="10"/>
      <c r="B629" s="18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 s="20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U629"/>
    </row>
    <row r="630" spans="1:47" s="211" customFormat="1" ht="13.2" x14ac:dyDescent="0.25">
      <c r="A630" s="10"/>
      <c r="B630" s="18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 s="2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U630"/>
    </row>
    <row r="631" spans="1:47" s="211" customFormat="1" ht="13.2" x14ac:dyDescent="0.25">
      <c r="A631" s="10"/>
      <c r="B631" s="18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 s="20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U631"/>
    </row>
    <row r="632" spans="1:47" s="211" customFormat="1" ht="13.2" x14ac:dyDescent="0.25">
      <c r="A632" s="10"/>
      <c r="B632" s="18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 s="20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U632"/>
    </row>
    <row r="633" spans="1:47" s="211" customFormat="1" ht="13.2" x14ac:dyDescent="0.25">
      <c r="A633" s="10"/>
      <c r="B633" s="18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 s="20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U633"/>
    </row>
    <row r="634" spans="1:47" s="211" customFormat="1" ht="13.2" x14ac:dyDescent="0.25">
      <c r="A634" s="10"/>
      <c r="B634" s="18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 s="20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U634"/>
    </row>
    <row r="635" spans="1:47" s="211" customFormat="1" ht="13.2" x14ac:dyDescent="0.25">
      <c r="A635" s="10"/>
      <c r="B635" s="18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 s="20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U635"/>
    </row>
    <row r="636" spans="1:47" s="211" customFormat="1" ht="13.2" x14ac:dyDescent="0.25">
      <c r="A636" s="10"/>
      <c r="B636" s="18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 s="20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U636"/>
    </row>
    <row r="637" spans="1:47" s="211" customFormat="1" ht="13.2" x14ac:dyDescent="0.25">
      <c r="A637" s="10"/>
      <c r="B637" s="18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 s="20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U637"/>
    </row>
    <row r="638" spans="1:47" s="211" customFormat="1" ht="13.2" x14ac:dyDescent="0.25">
      <c r="A638" s="10"/>
      <c r="B638" s="18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 s="20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U638"/>
    </row>
    <row r="639" spans="1:47" s="211" customFormat="1" ht="13.2" x14ac:dyDescent="0.25">
      <c r="A639" s="10"/>
      <c r="B639" s="18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 s="20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U639"/>
    </row>
    <row r="640" spans="1:47" s="211" customFormat="1" ht="13.2" x14ac:dyDescent="0.25">
      <c r="A640" s="10"/>
      <c r="B640" s="18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 s="2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U640"/>
    </row>
    <row r="641" spans="1:47" s="211" customFormat="1" ht="13.2" x14ac:dyDescent="0.25">
      <c r="A641" s="10"/>
      <c r="B641" s="18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 s="20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U641"/>
    </row>
    <row r="642" spans="1:47" s="211" customFormat="1" ht="13.2" x14ac:dyDescent="0.25">
      <c r="A642" s="10"/>
      <c r="B642" s="18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 s="20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U642"/>
    </row>
    <row r="643" spans="1:47" s="211" customFormat="1" ht="13.2" x14ac:dyDescent="0.25">
      <c r="A643" s="10"/>
      <c r="B643" s="18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 s="20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U643"/>
    </row>
    <row r="644" spans="1:47" s="211" customFormat="1" ht="13.2" x14ac:dyDescent="0.25">
      <c r="A644" s="10"/>
      <c r="B644" s="18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 s="20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U644"/>
    </row>
    <row r="645" spans="1:47" s="211" customFormat="1" ht="13.2" x14ac:dyDescent="0.25">
      <c r="A645" s="10"/>
      <c r="B645" s="18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 s="20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U645"/>
    </row>
    <row r="646" spans="1:47" s="211" customFormat="1" ht="13.2" x14ac:dyDescent="0.25">
      <c r="A646" s="10"/>
      <c r="B646" s="18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 s="20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U646"/>
    </row>
    <row r="647" spans="1:47" s="211" customFormat="1" ht="13.2" x14ac:dyDescent="0.25">
      <c r="A647" s="10"/>
      <c r="B647" s="18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 s="20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U647"/>
    </row>
    <row r="648" spans="1:47" s="211" customFormat="1" ht="13.2" x14ac:dyDescent="0.25">
      <c r="A648" s="10"/>
      <c r="B648" s="18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 s="20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U648"/>
    </row>
    <row r="649" spans="1:47" s="211" customFormat="1" ht="13.2" x14ac:dyDescent="0.25">
      <c r="A649" s="10"/>
      <c r="B649" s="18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 s="20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U649"/>
    </row>
    <row r="650" spans="1:47" s="211" customFormat="1" ht="13.2" x14ac:dyDescent="0.25">
      <c r="A650" s="10"/>
      <c r="B650" s="18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 s="2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U650"/>
    </row>
    <row r="651" spans="1:47" s="211" customFormat="1" ht="13.2" x14ac:dyDescent="0.25">
      <c r="A651" s="10"/>
      <c r="B651" s="18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 s="20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U651"/>
    </row>
    <row r="652" spans="1:47" s="211" customFormat="1" ht="13.2" x14ac:dyDescent="0.25">
      <c r="A652" s="10"/>
      <c r="B652" s="18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 s="20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U652"/>
    </row>
    <row r="653" spans="1:47" s="211" customFormat="1" ht="13.2" x14ac:dyDescent="0.25">
      <c r="A653" s="10"/>
      <c r="B653" s="18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 s="20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U653"/>
    </row>
    <row r="654" spans="1:47" s="211" customFormat="1" ht="13.2" x14ac:dyDescent="0.25">
      <c r="A654" s="10"/>
      <c r="B654" s="18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 s="20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U654"/>
    </row>
    <row r="655" spans="1:47" s="211" customFormat="1" ht="13.2" x14ac:dyDescent="0.25">
      <c r="A655" s="10"/>
      <c r="B655" s="18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 s="20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U655"/>
    </row>
    <row r="656" spans="1:47" s="211" customFormat="1" ht="13.2" x14ac:dyDescent="0.25">
      <c r="A656" s="10"/>
      <c r="B656" s="18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 s="20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U656"/>
    </row>
    <row r="657" spans="1:47" s="211" customFormat="1" ht="13.2" x14ac:dyDescent="0.25">
      <c r="A657" s="10"/>
      <c r="B657" s="18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 s="20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U657"/>
    </row>
    <row r="658" spans="1:47" s="211" customFormat="1" ht="13.2" x14ac:dyDescent="0.25">
      <c r="A658" s="10"/>
      <c r="B658" s="18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 s="20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U658"/>
    </row>
    <row r="659" spans="1:47" s="211" customFormat="1" ht="13.2" x14ac:dyDescent="0.25">
      <c r="A659" s="10"/>
      <c r="B659" s="18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 s="20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U659"/>
    </row>
    <row r="660" spans="1:47" s="211" customFormat="1" ht="13.2" x14ac:dyDescent="0.25">
      <c r="A660" s="10"/>
      <c r="B660" s="18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 s="2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U660"/>
    </row>
    <row r="661" spans="1:47" s="211" customFormat="1" ht="13.2" x14ac:dyDescent="0.25">
      <c r="A661" s="10"/>
      <c r="B661" s="18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 s="20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U661"/>
    </row>
    <row r="662" spans="1:47" s="211" customFormat="1" ht="13.2" x14ac:dyDescent="0.25">
      <c r="A662" s="10"/>
      <c r="B662" s="18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 s="20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U662"/>
    </row>
    <row r="663" spans="1:47" s="211" customFormat="1" ht="13.2" x14ac:dyDescent="0.25">
      <c r="A663" s="10"/>
      <c r="B663" s="18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 s="20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U663"/>
    </row>
    <row r="664" spans="1:47" s="211" customFormat="1" ht="13.2" x14ac:dyDescent="0.25">
      <c r="A664" s="10"/>
      <c r="B664" s="18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 s="20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U664"/>
    </row>
    <row r="665" spans="1:47" s="211" customFormat="1" ht="13.2" x14ac:dyDescent="0.25">
      <c r="A665" s="10"/>
      <c r="B665" s="18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 s="20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U665"/>
    </row>
    <row r="666" spans="1:47" s="211" customFormat="1" ht="13.2" x14ac:dyDescent="0.25">
      <c r="A666" s="10"/>
      <c r="B666" s="18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 s="20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U666"/>
    </row>
    <row r="667" spans="1:47" s="211" customFormat="1" ht="13.2" x14ac:dyDescent="0.25">
      <c r="A667" s="10"/>
      <c r="B667" s="18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 s="20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U667"/>
    </row>
    <row r="668" spans="1:47" s="211" customFormat="1" ht="13.2" x14ac:dyDescent="0.25">
      <c r="A668" s="10"/>
      <c r="B668" s="18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 s="20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U668"/>
    </row>
    <row r="669" spans="1:47" s="211" customFormat="1" ht="13.2" x14ac:dyDescent="0.25">
      <c r="A669" s="10"/>
      <c r="B669" s="18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 s="20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U669"/>
    </row>
    <row r="670" spans="1:47" s="211" customFormat="1" ht="13.2" x14ac:dyDescent="0.25">
      <c r="A670" s="10"/>
      <c r="B670" s="18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 s="2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U670"/>
    </row>
    <row r="671" spans="1:47" s="211" customFormat="1" ht="13.2" x14ac:dyDescent="0.25">
      <c r="A671" s="10"/>
      <c r="B671" s="18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 s="20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U671"/>
    </row>
    <row r="672" spans="1:47" s="211" customFormat="1" ht="13.2" x14ac:dyDescent="0.25">
      <c r="A672" s="10"/>
      <c r="B672" s="18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 s="20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U672"/>
    </row>
    <row r="673" spans="1:47" s="211" customFormat="1" ht="13.2" x14ac:dyDescent="0.25">
      <c r="A673" s="10"/>
      <c r="B673" s="18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 s="20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U673"/>
    </row>
    <row r="674" spans="1:47" s="211" customFormat="1" ht="13.2" x14ac:dyDescent="0.25">
      <c r="A674" s="10"/>
      <c r="B674" s="18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 s="20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U674"/>
    </row>
    <row r="675" spans="1:47" s="211" customFormat="1" ht="13.2" x14ac:dyDescent="0.25">
      <c r="A675" s="10"/>
      <c r="B675" s="18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 s="20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U675"/>
    </row>
    <row r="676" spans="1:47" s="211" customFormat="1" ht="13.2" x14ac:dyDescent="0.25">
      <c r="A676" s="10"/>
      <c r="B676" s="18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 s="20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U676"/>
    </row>
    <row r="677" spans="1:47" s="211" customFormat="1" ht="13.2" x14ac:dyDescent="0.25">
      <c r="A677" s="10"/>
      <c r="B677" s="18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 s="20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U677"/>
    </row>
    <row r="678" spans="1:47" s="211" customFormat="1" ht="13.2" x14ac:dyDescent="0.25">
      <c r="A678" s="10"/>
      <c r="B678" s="18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 s="20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U678"/>
    </row>
    <row r="679" spans="1:47" s="211" customFormat="1" ht="13.2" x14ac:dyDescent="0.25">
      <c r="A679" s="10"/>
      <c r="B679" s="18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 s="20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U679"/>
    </row>
    <row r="680" spans="1:47" s="211" customFormat="1" ht="13.2" x14ac:dyDescent="0.25">
      <c r="A680" s="10"/>
      <c r="B680" s="18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 s="2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U680"/>
    </row>
    <row r="681" spans="1:47" s="211" customFormat="1" ht="13.2" x14ac:dyDescent="0.25">
      <c r="A681" s="10"/>
      <c r="B681" s="18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 s="20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U681"/>
    </row>
    <row r="682" spans="1:47" s="211" customFormat="1" ht="13.2" x14ac:dyDescent="0.25">
      <c r="A682" s="10"/>
      <c r="B682" s="18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 s="20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U682"/>
    </row>
    <row r="683" spans="1:47" s="211" customFormat="1" ht="13.2" x14ac:dyDescent="0.25">
      <c r="A683" s="10"/>
      <c r="B683" s="18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 s="20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U683"/>
    </row>
    <row r="684" spans="1:47" s="211" customFormat="1" ht="13.2" x14ac:dyDescent="0.25">
      <c r="A684" s="10"/>
      <c r="B684" s="18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 s="20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U684"/>
    </row>
    <row r="685" spans="1:47" s="211" customFormat="1" ht="13.2" x14ac:dyDescent="0.25">
      <c r="A685" s="10"/>
      <c r="B685" s="18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 s="20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U685"/>
    </row>
    <row r="686" spans="1:47" s="211" customFormat="1" ht="13.2" x14ac:dyDescent="0.25">
      <c r="A686" s="10"/>
      <c r="B686" s="18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 s="20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U686"/>
    </row>
    <row r="687" spans="1:47" s="211" customFormat="1" ht="13.2" x14ac:dyDescent="0.25">
      <c r="A687" s="10"/>
      <c r="B687" s="18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 s="20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U687"/>
    </row>
    <row r="688" spans="1:47" s="211" customFormat="1" ht="13.2" x14ac:dyDescent="0.25">
      <c r="A688" s="10"/>
      <c r="B688" s="18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 s="20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U688"/>
    </row>
    <row r="689" spans="1:47" s="211" customFormat="1" ht="13.2" x14ac:dyDescent="0.25">
      <c r="A689" s="10"/>
      <c r="B689" s="18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 s="20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U689"/>
    </row>
    <row r="690" spans="1:47" s="211" customFormat="1" ht="13.2" x14ac:dyDescent="0.25">
      <c r="A690" s="10"/>
      <c r="B690" s="18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 s="2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U690"/>
    </row>
    <row r="691" spans="1:47" s="211" customFormat="1" ht="13.2" x14ac:dyDescent="0.25">
      <c r="A691" s="10"/>
      <c r="B691" s="18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 s="20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U691"/>
    </row>
    <row r="692" spans="1:47" s="211" customFormat="1" ht="13.2" x14ac:dyDescent="0.25">
      <c r="A692" s="10"/>
      <c r="B692" s="18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 s="20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U692"/>
    </row>
    <row r="693" spans="1:47" s="211" customFormat="1" ht="13.2" x14ac:dyDescent="0.25">
      <c r="A693" s="10"/>
      <c r="B693" s="18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 s="20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U693"/>
    </row>
    <row r="694" spans="1:47" s="211" customFormat="1" ht="13.2" x14ac:dyDescent="0.25">
      <c r="A694" s="10"/>
      <c r="B694" s="18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 s="20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U694"/>
    </row>
    <row r="695" spans="1:47" s="211" customFormat="1" ht="13.2" x14ac:dyDescent="0.25">
      <c r="A695" s="10"/>
      <c r="B695" s="18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 s="20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U695"/>
    </row>
    <row r="696" spans="1:47" s="211" customFormat="1" ht="13.2" x14ac:dyDescent="0.25">
      <c r="A696" s="10"/>
      <c r="B696" s="18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 s="20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U696"/>
    </row>
    <row r="697" spans="1:47" s="211" customFormat="1" ht="13.2" x14ac:dyDescent="0.25">
      <c r="A697" s="10"/>
      <c r="B697" s="18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 s="20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U697"/>
    </row>
    <row r="698" spans="1:47" s="211" customFormat="1" ht="13.2" x14ac:dyDescent="0.25">
      <c r="A698" s="10"/>
      <c r="B698" s="18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 s="20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U698"/>
    </row>
    <row r="699" spans="1:47" s="211" customFormat="1" ht="13.2" x14ac:dyDescent="0.25">
      <c r="A699" s="10"/>
      <c r="B699" s="18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 s="20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U699"/>
    </row>
    <row r="700" spans="1:47" s="211" customFormat="1" ht="13.2" x14ac:dyDescent="0.25">
      <c r="A700" s="10"/>
      <c r="B700" s="18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 s="2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U700"/>
    </row>
    <row r="701" spans="1:47" s="211" customFormat="1" ht="13.2" x14ac:dyDescent="0.25">
      <c r="A701" s="10"/>
      <c r="B701" s="18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 s="20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U701"/>
    </row>
    <row r="702" spans="1:47" s="211" customFormat="1" ht="13.2" x14ac:dyDescent="0.25">
      <c r="A702" s="10"/>
      <c r="B702" s="18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 s="20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U702"/>
    </row>
    <row r="703" spans="1:47" s="211" customFormat="1" ht="13.2" x14ac:dyDescent="0.25">
      <c r="A703" s="10"/>
      <c r="B703" s="18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 s="20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U703"/>
    </row>
    <row r="704" spans="1:47" s="211" customFormat="1" ht="13.2" x14ac:dyDescent="0.25">
      <c r="A704" s="10"/>
      <c r="B704" s="18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 s="20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U704"/>
    </row>
    <row r="705" spans="1:47" s="211" customFormat="1" ht="13.2" x14ac:dyDescent="0.25">
      <c r="A705" s="10"/>
      <c r="B705" s="18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 s="20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U705"/>
    </row>
    <row r="706" spans="1:47" s="211" customFormat="1" ht="13.2" x14ac:dyDescent="0.25">
      <c r="A706" s="10"/>
      <c r="B706" s="18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 s="20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U706"/>
    </row>
    <row r="707" spans="1:47" s="211" customFormat="1" ht="13.2" x14ac:dyDescent="0.25">
      <c r="A707" s="10"/>
      <c r="B707" s="18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 s="20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U707"/>
    </row>
    <row r="708" spans="1:47" s="211" customFormat="1" ht="13.2" x14ac:dyDescent="0.25">
      <c r="A708" s="10"/>
      <c r="B708" s="18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 s="20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U708"/>
    </row>
    <row r="709" spans="1:47" s="211" customFormat="1" ht="13.2" x14ac:dyDescent="0.25">
      <c r="A709" s="10"/>
      <c r="B709" s="18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 s="20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U709"/>
    </row>
    <row r="710" spans="1:47" s="211" customFormat="1" ht="13.2" x14ac:dyDescent="0.25">
      <c r="A710" s="10"/>
      <c r="B710" s="18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 s="2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U710"/>
    </row>
    <row r="711" spans="1:47" s="211" customFormat="1" ht="13.2" x14ac:dyDescent="0.25">
      <c r="A711" s="10"/>
      <c r="B711" s="18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 s="20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U711"/>
    </row>
    <row r="712" spans="1:47" s="211" customFormat="1" ht="13.2" x14ac:dyDescent="0.25">
      <c r="A712" s="10"/>
      <c r="B712" s="18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 s="20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U712"/>
    </row>
    <row r="713" spans="1:47" s="211" customFormat="1" ht="13.2" x14ac:dyDescent="0.25">
      <c r="A713" s="10"/>
      <c r="B713" s="18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 s="20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U713"/>
    </row>
    <row r="714" spans="1:47" s="211" customFormat="1" ht="13.2" x14ac:dyDescent="0.25">
      <c r="A714" s="10"/>
      <c r="B714" s="18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 s="20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U714"/>
    </row>
    <row r="715" spans="1:47" s="211" customFormat="1" ht="13.2" x14ac:dyDescent="0.25">
      <c r="A715" s="10"/>
      <c r="B715" s="18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 s="20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U715"/>
    </row>
    <row r="716" spans="1:47" s="211" customFormat="1" ht="13.2" x14ac:dyDescent="0.25">
      <c r="A716" s="10"/>
      <c r="B716" s="18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 s="20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U716"/>
    </row>
    <row r="717" spans="1:47" s="211" customFormat="1" ht="13.2" x14ac:dyDescent="0.25">
      <c r="A717" s="10"/>
      <c r="B717" s="18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 s="20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U717"/>
    </row>
    <row r="718" spans="1:47" s="211" customFormat="1" ht="13.2" x14ac:dyDescent="0.25">
      <c r="A718" s="10"/>
      <c r="B718" s="18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 s="20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U718"/>
    </row>
    <row r="719" spans="1:47" s="211" customFormat="1" ht="13.2" x14ac:dyDescent="0.25">
      <c r="A719" s="10"/>
      <c r="B719" s="18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 s="20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U719"/>
    </row>
    <row r="720" spans="1:47" s="211" customFormat="1" ht="13.2" x14ac:dyDescent="0.25">
      <c r="A720" s="10"/>
      <c r="B720" s="18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 s="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U720"/>
    </row>
    <row r="721" spans="1:47" s="211" customFormat="1" ht="13.2" x14ac:dyDescent="0.25">
      <c r="A721" s="10"/>
      <c r="B721" s="18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 s="20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U721"/>
    </row>
    <row r="722" spans="1:47" s="211" customFormat="1" ht="13.2" x14ac:dyDescent="0.25">
      <c r="A722" s="10"/>
      <c r="B722" s="18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 s="20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U722"/>
    </row>
    <row r="723" spans="1:47" s="211" customFormat="1" ht="13.2" x14ac:dyDescent="0.25">
      <c r="A723" s="10"/>
      <c r="B723" s="18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 s="20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U723"/>
    </row>
    <row r="724" spans="1:47" s="211" customFormat="1" ht="13.2" x14ac:dyDescent="0.25">
      <c r="A724" s="10"/>
      <c r="B724" s="18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 s="20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U724"/>
    </row>
    <row r="725" spans="1:47" s="211" customFormat="1" ht="13.2" x14ac:dyDescent="0.25">
      <c r="A725" s="10"/>
      <c r="B725" s="18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 s="20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U725"/>
    </row>
    <row r="726" spans="1:47" s="211" customFormat="1" ht="13.2" x14ac:dyDescent="0.25">
      <c r="A726" s="10"/>
      <c r="B726" s="18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 s="20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U726"/>
    </row>
    <row r="727" spans="1:47" s="211" customFormat="1" ht="13.2" x14ac:dyDescent="0.25">
      <c r="A727" s="10"/>
      <c r="B727" s="18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 s="20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U727"/>
    </row>
    <row r="728" spans="1:47" s="211" customFormat="1" ht="13.2" x14ac:dyDescent="0.25">
      <c r="A728" s="10"/>
      <c r="B728" s="18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 s="20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U728"/>
    </row>
    <row r="729" spans="1:47" s="211" customFormat="1" ht="13.2" x14ac:dyDescent="0.25">
      <c r="A729" s="10"/>
      <c r="B729" s="18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 s="20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U729"/>
    </row>
    <row r="730" spans="1:47" s="211" customFormat="1" ht="13.2" x14ac:dyDescent="0.25">
      <c r="A730" s="10"/>
      <c r="B730" s="18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 s="2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U730"/>
    </row>
    <row r="731" spans="1:47" s="211" customFormat="1" ht="13.2" x14ac:dyDescent="0.25">
      <c r="A731" s="10"/>
      <c r="B731" s="18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 s="20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U731"/>
    </row>
    <row r="732" spans="1:47" s="211" customFormat="1" ht="13.2" x14ac:dyDescent="0.25">
      <c r="A732" s="10"/>
      <c r="B732" s="18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 s="20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U732"/>
    </row>
    <row r="733" spans="1:47" s="211" customFormat="1" ht="13.2" x14ac:dyDescent="0.25">
      <c r="A733" s="10"/>
      <c r="B733" s="18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 s="20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U733"/>
    </row>
    <row r="734" spans="1:47" s="211" customFormat="1" ht="13.2" x14ac:dyDescent="0.25">
      <c r="A734" s="10"/>
      <c r="B734" s="18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 s="20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U734"/>
    </row>
    <row r="735" spans="1:47" s="211" customFormat="1" ht="13.2" x14ac:dyDescent="0.25">
      <c r="A735" s="10"/>
      <c r="B735" s="18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 s="20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U735"/>
    </row>
    <row r="736" spans="1:47" s="211" customFormat="1" ht="13.2" x14ac:dyDescent="0.25">
      <c r="A736" s="10"/>
      <c r="B736" s="18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 s="20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U736"/>
    </row>
    <row r="737" spans="1:47" s="211" customFormat="1" ht="13.2" x14ac:dyDescent="0.25">
      <c r="A737" s="10"/>
      <c r="B737" s="18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 s="20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U737"/>
    </row>
    <row r="738" spans="1:47" s="211" customFormat="1" ht="13.2" x14ac:dyDescent="0.25">
      <c r="A738" s="10"/>
      <c r="B738" s="18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 s="20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U738"/>
    </row>
    <row r="739" spans="1:47" s="211" customFormat="1" ht="13.2" x14ac:dyDescent="0.25">
      <c r="A739" s="10"/>
      <c r="B739" s="18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 s="20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U739"/>
    </row>
    <row r="740" spans="1:47" s="211" customFormat="1" ht="13.2" x14ac:dyDescent="0.25">
      <c r="A740" s="10"/>
      <c r="B740" s="18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 s="2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U740"/>
    </row>
    <row r="741" spans="1:47" s="211" customFormat="1" ht="13.2" x14ac:dyDescent="0.25">
      <c r="A741" s="10"/>
      <c r="B741" s="18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 s="20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U741"/>
    </row>
    <row r="742" spans="1:47" s="211" customFormat="1" ht="13.2" x14ac:dyDescent="0.25">
      <c r="A742" s="10"/>
      <c r="B742" s="18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 s="20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U742"/>
    </row>
    <row r="743" spans="1:47" s="211" customFormat="1" ht="13.2" x14ac:dyDescent="0.25">
      <c r="A743" s="10"/>
      <c r="B743" s="18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 s="20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U743"/>
    </row>
    <row r="744" spans="1:47" s="211" customFormat="1" ht="13.2" x14ac:dyDescent="0.25">
      <c r="A744" s="10"/>
      <c r="B744" s="18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 s="20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U744"/>
    </row>
    <row r="745" spans="1:47" s="211" customFormat="1" ht="13.2" x14ac:dyDescent="0.25">
      <c r="A745" s="10"/>
      <c r="B745" s="18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 s="20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U745"/>
    </row>
    <row r="746" spans="1:47" s="211" customFormat="1" ht="13.2" x14ac:dyDescent="0.25">
      <c r="A746" s="10"/>
      <c r="B746" s="18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 s="20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U746"/>
    </row>
    <row r="747" spans="1:47" s="211" customFormat="1" ht="13.2" x14ac:dyDescent="0.25">
      <c r="A747" s="10"/>
      <c r="B747" s="18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 s="20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U747"/>
    </row>
    <row r="748" spans="1:47" s="211" customFormat="1" ht="13.2" x14ac:dyDescent="0.25">
      <c r="A748" s="10"/>
      <c r="B748" s="18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 s="20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U748"/>
    </row>
    <row r="749" spans="1:47" s="211" customFormat="1" ht="13.2" x14ac:dyDescent="0.25">
      <c r="A749" s="10"/>
      <c r="B749" s="18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 s="20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U749"/>
    </row>
    <row r="750" spans="1:47" s="211" customFormat="1" ht="13.2" x14ac:dyDescent="0.25">
      <c r="A750" s="10"/>
      <c r="B750" s="18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 s="2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U750"/>
    </row>
    <row r="751" spans="1:47" s="211" customFormat="1" ht="13.2" x14ac:dyDescent="0.25">
      <c r="A751" s="10"/>
      <c r="B751" s="18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 s="20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U751"/>
    </row>
    <row r="752" spans="1:47" s="211" customFormat="1" ht="13.2" x14ac:dyDescent="0.25">
      <c r="A752" s="10"/>
      <c r="B752" s="18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 s="20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U752"/>
    </row>
    <row r="753" spans="1:47" s="211" customFormat="1" ht="13.2" x14ac:dyDescent="0.25">
      <c r="A753" s="10"/>
      <c r="B753" s="18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 s="20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U753"/>
    </row>
    <row r="754" spans="1:47" s="211" customFormat="1" ht="13.2" x14ac:dyDescent="0.25">
      <c r="A754" s="10"/>
      <c r="B754" s="18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 s="20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U754"/>
    </row>
    <row r="755" spans="1:47" s="211" customFormat="1" ht="13.2" x14ac:dyDescent="0.25">
      <c r="A755" s="10"/>
      <c r="B755" s="18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 s="20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U755"/>
    </row>
    <row r="756" spans="1:47" s="211" customFormat="1" ht="13.2" x14ac:dyDescent="0.25">
      <c r="A756" s="10"/>
      <c r="B756" s="18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 s="20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U756"/>
    </row>
    <row r="757" spans="1:47" s="211" customFormat="1" ht="13.2" x14ac:dyDescent="0.25">
      <c r="A757" s="10"/>
      <c r="B757" s="18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 s="20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U757"/>
    </row>
    <row r="758" spans="1:47" s="211" customFormat="1" ht="13.2" x14ac:dyDescent="0.25">
      <c r="A758" s="10"/>
      <c r="B758" s="18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 s="20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U758"/>
    </row>
    <row r="759" spans="1:47" s="211" customFormat="1" ht="13.2" x14ac:dyDescent="0.25">
      <c r="A759" s="10"/>
      <c r="B759" s="18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 s="20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U759"/>
    </row>
    <row r="760" spans="1:47" s="211" customFormat="1" ht="13.2" x14ac:dyDescent="0.25">
      <c r="A760" s="10"/>
      <c r="B760" s="18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 s="2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U760"/>
    </row>
    <row r="761" spans="1:47" s="211" customFormat="1" ht="13.2" x14ac:dyDescent="0.25">
      <c r="A761" s="10"/>
      <c r="B761" s="18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 s="20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U761"/>
    </row>
    <row r="762" spans="1:47" s="211" customFormat="1" ht="13.2" x14ac:dyDescent="0.25">
      <c r="A762" s="10"/>
      <c r="B762" s="18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 s="20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U762"/>
    </row>
    <row r="763" spans="1:47" s="211" customFormat="1" ht="13.2" x14ac:dyDescent="0.25">
      <c r="A763" s="10"/>
      <c r="B763" s="18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 s="20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U763"/>
    </row>
    <row r="764" spans="1:47" s="211" customFormat="1" ht="13.2" x14ac:dyDescent="0.25">
      <c r="A764" s="10"/>
      <c r="B764" s="18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 s="20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U764"/>
    </row>
    <row r="765" spans="1:47" s="211" customFormat="1" ht="13.2" x14ac:dyDescent="0.25">
      <c r="A765" s="10"/>
      <c r="B765" s="18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 s="20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U765"/>
    </row>
    <row r="766" spans="1:47" s="211" customFormat="1" ht="13.2" x14ac:dyDescent="0.25">
      <c r="A766" s="10"/>
      <c r="B766" s="18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 s="20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U766"/>
    </row>
    <row r="767" spans="1:47" s="211" customFormat="1" ht="13.2" x14ac:dyDescent="0.25">
      <c r="A767" s="10"/>
      <c r="B767" s="18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 s="20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U767"/>
    </row>
    <row r="768" spans="1:47" s="211" customFormat="1" ht="13.2" x14ac:dyDescent="0.25">
      <c r="A768" s="10"/>
      <c r="B768" s="18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 s="20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U768"/>
    </row>
    <row r="769" spans="1:47" s="211" customFormat="1" ht="13.2" x14ac:dyDescent="0.25">
      <c r="A769" s="10"/>
      <c r="B769" s="18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 s="20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U769"/>
    </row>
    <row r="770" spans="1:47" s="211" customFormat="1" ht="13.2" x14ac:dyDescent="0.25">
      <c r="A770" s="10"/>
      <c r="B770" s="18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 s="2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U770"/>
    </row>
    <row r="771" spans="1:47" s="211" customFormat="1" ht="13.2" x14ac:dyDescent="0.25">
      <c r="A771" s="10"/>
      <c r="B771" s="18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 s="20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U771"/>
    </row>
    <row r="772" spans="1:47" s="211" customFormat="1" ht="13.2" x14ac:dyDescent="0.25">
      <c r="A772" s="10"/>
      <c r="B772" s="18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 s="20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U772"/>
    </row>
    <row r="773" spans="1:47" s="211" customFormat="1" ht="13.2" x14ac:dyDescent="0.25">
      <c r="A773" s="10"/>
      <c r="B773" s="18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 s="20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U773"/>
    </row>
    <row r="774" spans="1:47" s="211" customFormat="1" ht="13.2" x14ac:dyDescent="0.25">
      <c r="A774" s="10"/>
      <c r="B774" s="18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 s="20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U774"/>
    </row>
    <row r="775" spans="1:47" s="211" customFormat="1" ht="13.2" x14ac:dyDescent="0.25">
      <c r="A775" s="10"/>
      <c r="B775" s="18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 s="20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U775"/>
    </row>
    <row r="776" spans="1:47" s="211" customFormat="1" ht="13.2" x14ac:dyDescent="0.25">
      <c r="A776" s="10"/>
      <c r="B776" s="18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 s="20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U776"/>
    </row>
    <row r="777" spans="1:47" s="211" customFormat="1" ht="13.2" x14ac:dyDescent="0.25">
      <c r="A777" s="10"/>
      <c r="B777" s="18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 s="20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U777"/>
    </row>
    <row r="778" spans="1:47" s="211" customFormat="1" ht="13.2" x14ac:dyDescent="0.25">
      <c r="A778" s="10"/>
      <c r="B778" s="18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 s="20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U778"/>
    </row>
    <row r="779" spans="1:47" s="211" customFormat="1" ht="13.2" x14ac:dyDescent="0.25">
      <c r="A779" s="10"/>
      <c r="B779" s="18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 s="20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U779"/>
    </row>
    <row r="780" spans="1:47" s="211" customFormat="1" ht="13.2" x14ac:dyDescent="0.25">
      <c r="A780" s="10"/>
      <c r="B780" s="18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 s="2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U780"/>
    </row>
    <row r="781" spans="1:47" s="211" customFormat="1" ht="13.2" x14ac:dyDescent="0.25">
      <c r="A781" s="10"/>
      <c r="B781" s="18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 s="20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U781"/>
    </row>
    <row r="782" spans="1:47" s="211" customFormat="1" ht="13.2" x14ac:dyDescent="0.25">
      <c r="A782" s="10"/>
      <c r="B782" s="18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 s="20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U782"/>
    </row>
    <row r="783" spans="1:47" s="211" customFormat="1" ht="13.2" x14ac:dyDescent="0.25">
      <c r="A783" s="10"/>
      <c r="B783" s="18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 s="20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U783"/>
    </row>
    <row r="784" spans="1:47" s="211" customFormat="1" ht="13.2" x14ac:dyDescent="0.25">
      <c r="A784" s="10"/>
      <c r="B784" s="18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 s="20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U784"/>
    </row>
    <row r="785" spans="1:47" s="211" customFormat="1" ht="13.2" x14ac:dyDescent="0.25">
      <c r="A785" s="10"/>
      <c r="B785" s="18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 s="20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U785"/>
    </row>
    <row r="786" spans="1:47" s="211" customFormat="1" ht="13.2" x14ac:dyDescent="0.25">
      <c r="A786" s="10"/>
      <c r="B786" s="18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 s="20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U786"/>
    </row>
    <row r="787" spans="1:47" s="211" customFormat="1" ht="13.2" x14ac:dyDescent="0.25">
      <c r="A787" s="10"/>
      <c r="B787" s="18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 s="20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U787"/>
    </row>
    <row r="788" spans="1:47" s="211" customFormat="1" ht="13.2" x14ac:dyDescent="0.25">
      <c r="A788" s="10"/>
      <c r="B788" s="18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 s="20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U788"/>
    </row>
    <row r="789" spans="1:47" s="211" customFormat="1" ht="13.2" x14ac:dyDescent="0.25">
      <c r="A789" s="10"/>
      <c r="B789" s="18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 s="20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U789"/>
    </row>
    <row r="790" spans="1:47" s="211" customFormat="1" ht="13.2" x14ac:dyDescent="0.25">
      <c r="A790" s="10"/>
      <c r="B790" s="18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 s="2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U790"/>
    </row>
    <row r="791" spans="1:47" s="211" customFormat="1" ht="13.2" x14ac:dyDescent="0.25">
      <c r="A791" s="10"/>
      <c r="B791" s="18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 s="20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U791"/>
    </row>
    <row r="792" spans="1:47" s="211" customFormat="1" ht="13.2" x14ac:dyDescent="0.25">
      <c r="A792" s="10"/>
      <c r="B792" s="18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 s="20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U792"/>
    </row>
    <row r="793" spans="1:47" s="211" customFormat="1" ht="13.2" x14ac:dyDescent="0.25">
      <c r="A793" s="10"/>
      <c r="B793" s="18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 s="20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U793"/>
    </row>
    <row r="794" spans="1:47" s="211" customFormat="1" ht="13.2" x14ac:dyDescent="0.25">
      <c r="A794" s="10"/>
      <c r="B794" s="18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 s="20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U794"/>
    </row>
    <row r="795" spans="1:47" s="211" customFormat="1" ht="13.2" x14ac:dyDescent="0.25">
      <c r="A795" s="10"/>
      <c r="B795" s="18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 s="20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U795"/>
    </row>
    <row r="796" spans="1:47" s="211" customFormat="1" ht="13.2" x14ac:dyDescent="0.25">
      <c r="A796" s="10"/>
      <c r="B796" s="18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 s="20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U796"/>
    </row>
    <row r="797" spans="1:47" s="211" customFormat="1" ht="13.2" x14ac:dyDescent="0.25">
      <c r="A797" s="10"/>
      <c r="B797" s="18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 s="20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U797"/>
    </row>
    <row r="798" spans="1:47" s="211" customFormat="1" ht="13.2" x14ac:dyDescent="0.25">
      <c r="A798" s="10"/>
      <c r="B798" s="18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 s="20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U798"/>
    </row>
    <row r="799" spans="1:47" s="211" customFormat="1" ht="13.2" x14ac:dyDescent="0.25">
      <c r="A799" s="10"/>
      <c r="B799" s="18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 s="20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U799"/>
    </row>
    <row r="800" spans="1:47" s="211" customFormat="1" ht="13.2" x14ac:dyDescent="0.25">
      <c r="A800" s="10"/>
      <c r="B800" s="18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 s="2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U800"/>
    </row>
    <row r="801" spans="1:47" s="211" customFormat="1" ht="13.2" x14ac:dyDescent="0.25">
      <c r="A801" s="10"/>
      <c r="B801" s="18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 s="20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U801"/>
    </row>
    <row r="802" spans="1:47" s="211" customFormat="1" ht="13.2" x14ac:dyDescent="0.25">
      <c r="A802" s="10"/>
      <c r="B802" s="18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 s="20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U802"/>
    </row>
    <row r="803" spans="1:47" s="211" customFormat="1" ht="13.2" x14ac:dyDescent="0.25">
      <c r="A803" s="10"/>
      <c r="B803" s="18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 s="20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U803"/>
    </row>
    <row r="804" spans="1:47" s="211" customFormat="1" ht="13.2" x14ac:dyDescent="0.25">
      <c r="A804" s="10"/>
      <c r="B804" s="18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 s="20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U804"/>
    </row>
    <row r="805" spans="1:47" s="211" customFormat="1" ht="13.2" x14ac:dyDescent="0.25">
      <c r="A805" s="10"/>
      <c r="B805" s="18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 s="20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U805"/>
    </row>
    <row r="806" spans="1:47" s="211" customFormat="1" ht="13.2" x14ac:dyDescent="0.25">
      <c r="A806" s="10"/>
      <c r="B806" s="18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 s="20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U806"/>
    </row>
    <row r="807" spans="1:47" s="211" customFormat="1" ht="13.2" x14ac:dyDescent="0.25">
      <c r="A807" s="10"/>
      <c r="B807" s="18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 s="20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U807"/>
    </row>
    <row r="808" spans="1:47" s="211" customFormat="1" ht="13.2" x14ac:dyDescent="0.25">
      <c r="A808" s="10"/>
      <c r="B808" s="18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 s="20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U808"/>
    </row>
    <row r="809" spans="1:47" s="211" customFormat="1" ht="13.2" x14ac:dyDescent="0.25">
      <c r="A809" s="10"/>
      <c r="B809" s="18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 s="20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U809"/>
    </row>
    <row r="810" spans="1:47" s="211" customFormat="1" ht="13.2" x14ac:dyDescent="0.25">
      <c r="A810" s="10"/>
      <c r="B810" s="18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 s="2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U810"/>
    </row>
    <row r="811" spans="1:47" s="211" customFormat="1" ht="13.2" x14ac:dyDescent="0.25">
      <c r="A811" s="10"/>
      <c r="B811" s="18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 s="20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U811"/>
    </row>
    <row r="812" spans="1:47" s="211" customFormat="1" ht="13.2" x14ac:dyDescent="0.25">
      <c r="A812" s="10"/>
      <c r="B812" s="18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 s="20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U812"/>
    </row>
    <row r="813" spans="1:47" s="211" customFormat="1" ht="13.2" x14ac:dyDescent="0.25">
      <c r="A813" s="10"/>
      <c r="B813" s="18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 s="20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U813"/>
    </row>
    <row r="814" spans="1:47" s="211" customFormat="1" ht="13.2" x14ac:dyDescent="0.25">
      <c r="A814" s="10"/>
      <c r="B814" s="18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 s="20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U814"/>
    </row>
    <row r="815" spans="1:47" s="211" customFormat="1" ht="13.2" x14ac:dyDescent="0.25">
      <c r="A815" s="10"/>
      <c r="B815" s="18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 s="20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U815"/>
    </row>
    <row r="816" spans="1:47" s="211" customFormat="1" ht="13.2" x14ac:dyDescent="0.25">
      <c r="A816" s="10"/>
      <c r="B816" s="18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 s="20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U816"/>
    </row>
    <row r="817" spans="1:47" s="211" customFormat="1" ht="13.2" x14ac:dyDescent="0.25">
      <c r="A817" s="10"/>
      <c r="B817" s="18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 s="20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U817"/>
    </row>
    <row r="818" spans="1:47" s="211" customFormat="1" ht="13.2" x14ac:dyDescent="0.25">
      <c r="A818" s="10"/>
      <c r="B818" s="18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 s="20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U818"/>
    </row>
    <row r="819" spans="1:47" s="211" customFormat="1" ht="13.2" x14ac:dyDescent="0.25">
      <c r="A819" s="10"/>
      <c r="B819" s="18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 s="20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U819"/>
    </row>
    <row r="820" spans="1:47" s="211" customFormat="1" ht="13.2" x14ac:dyDescent="0.25">
      <c r="A820" s="10"/>
      <c r="B820" s="18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 s="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U820"/>
    </row>
    <row r="821" spans="1:47" s="211" customFormat="1" ht="13.2" x14ac:dyDescent="0.25">
      <c r="A821" s="10"/>
      <c r="B821" s="18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 s="20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U821"/>
    </row>
    <row r="822" spans="1:47" s="211" customFormat="1" ht="13.2" x14ac:dyDescent="0.25">
      <c r="A822" s="10"/>
      <c r="B822" s="18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 s="20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U822"/>
    </row>
    <row r="823" spans="1:47" s="211" customFormat="1" ht="13.2" x14ac:dyDescent="0.25">
      <c r="A823" s="10"/>
      <c r="B823" s="18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 s="20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U823"/>
    </row>
    <row r="824" spans="1:47" s="211" customFormat="1" ht="13.2" x14ac:dyDescent="0.25">
      <c r="A824" s="10"/>
      <c r="B824" s="18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 s="20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U824"/>
    </row>
    <row r="825" spans="1:47" s="211" customFormat="1" ht="13.2" x14ac:dyDescent="0.25">
      <c r="A825" s="10"/>
      <c r="B825" s="18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 s="20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U825"/>
    </row>
    <row r="826" spans="1:47" s="211" customFormat="1" ht="13.2" x14ac:dyDescent="0.25">
      <c r="A826" s="10"/>
      <c r="B826" s="18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 s="20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U826"/>
    </row>
    <row r="827" spans="1:47" s="211" customFormat="1" ht="13.2" x14ac:dyDescent="0.25">
      <c r="A827" s="10"/>
      <c r="B827" s="18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 s="20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U827"/>
    </row>
    <row r="828" spans="1:47" s="211" customFormat="1" ht="13.2" x14ac:dyDescent="0.25">
      <c r="A828" s="10"/>
      <c r="B828" s="18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 s="20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U828"/>
    </row>
    <row r="829" spans="1:47" s="211" customFormat="1" ht="13.2" x14ac:dyDescent="0.25">
      <c r="A829" s="10"/>
      <c r="B829" s="18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 s="20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U829"/>
    </row>
    <row r="830" spans="1:47" s="211" customFormat="1" ht="13.2" x14ac:dyDescent="0.25">
      <c r="A830" s="10"/>
      <c r="B830" s="18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 s="2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U830"/>
    </row>
    <row r="831" spans="1:47" s="211" customFormat="1" ht="13.2" x14ac:dyDescent="0.25">
      <c r="A831" s="10"/>
      <c r="B831" s="18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 s="20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U831"/>
    </row>
    <row r="832" spans="1:47" s="211" customFormat="1" ht="13.2" x14ac:dyDescent="0.25">
      <c r="A832" s="10"/>
      <c r="B832" s="18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 s="20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U832"/>
    </row>
    <row r="833" spans="1:47" s="211" customFormat="1" ht="13.2" x14ac:dyDescent="0.25">
      <c r="A833" s="10"/>
      <c r="B833" s="18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 s="20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U833"/>
    </row>
    <row r="834" spans="1:47" s="211" customFormat="1" ht="13.2" x14ac:dyDescent="0.25">
      <c r="A834" s="10"/>
      <c r="B834" s="18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 s="20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U834"/>
    </row>
    <row r="835" spans="1:47" s="211" customFormat="1" ht="13.2" x14ac:dyDescent="0.25">
      <c r="A835" s="10"/>
      <c r="B835" s="18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 s="20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U835"/>
    </row>
    <row r="836" spans="1:47" s="211" customFormat="1" ht="13.2" x14ac:dyDescent="0.25">
      <c r="A836" s="10"/>
      <c r="B836" s="18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 s="20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U836"/>
    </row>
    <row r="837" spans="1:47" s="211" customFormat="1" ht="13.2" x14ac:dyDescent="0.25">
      <c r="A837" s="10"/>
      <c r="B837" s="18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 s="20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U837"/>
    </row>
    <row r="838" spans="1:47" s="211" customFormat="1" ht="13.2" x14ac:dyDescent="0.25">
      <c r="A838" s="10"/>
      <c r="B838" s="18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 s="20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U838"/>
    </row>
    <row r="839" spans="1:47" s="211" customFormat="1" ht="13.2" x14ac:dyDescent="0.25">
      <c r="A839" s="10"/>
      <c r="B839" s="18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 s="20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U839"/>
    </row>
    <row r="840" spans="1:47" s="211" customFormat="1" ht="13.2" x14ac:dyDescent="0.25">
      <c r="A840" s="10"/>
      <c r="B840" s="18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 s="2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U840"/>
    </row>
    <row r="841" spans="1:47" s="211" customFormat="1" ht="13.2" x14ac:dyDescent="0.25">
      <c r="A841" s="10"/>
      <c r="B841" s="18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 s="20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U841"/>
    </row>
    <row r="842" spans="1:47" s="211" customFormat="1" ht="13.2" x14ac:dyDescent="0.25">
      <c r="A842" s="10"/>
      <c r="B842" s="18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 s="20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U842"/>
    </row>
    <row r="843" spans="1:47" s="211" customFormat="1" ht="13.2" x14ac:dyDescent="0.25">
      <c r="A843" s="10"/>
      <c r="B843" s="18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 s="20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U843"/>
    </row>
    <row r="844" spans="1:47" s="211" customFormat="1" ht="13.2" x14ac:dyDescent="0.25">
      <c r="A844" s="10"/>
      <c r="B844" s="18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 s="20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U844"/>
    </row>
    <row r="845" spans="1:47" s="211" customFormat="1" ht="13.2" x14ac:dyDescent="0.25">
      <c r="A845" s="10"/>
      <c r="B845" s="18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 s="20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U845"/>
    </row>
    <row r="846" spans="1:47" s="211" customFormat="1" ht="13.2" x14ac:dyDescent="0.25">
      <c r="A846" s="10"/>
      <c r="B846" s="18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 s="20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U846"/>
    </row>
    <row r="847" spans="1:47" s="211" customFormat="1" ht="13.2" x14ac:dyDescent="0.25">
      <c r="A847" s="10"/>
      <c r="B847" s="18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 s="20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U847"/>
    </row>
    <row r="848" spans="1:47" s="211" customFormat="1" ht="13.2" x14ac:dyDescent="0.25">
      <c r="A848" s="10"/>
      <c r="B848" s="18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 s="20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U848"/>
    </row>
    <row r="849" spans="1:47" s="211" customFormat="1" ht="13.2" x14ac:dyDescent="0.25">
      <c r="A849" s="10"/>
      <c r="B849" s="18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 s="20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U849"/>
    </row>
    <row r="850" spans="1:47" s="211" customFormat="1" ht="13.2" x14ac:dyDescent="0.25">
      <c r="A850" s="10"/>
      <c r="B850" s="18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 s="2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U850"/>
    </row>
    <row r="851" spans="1:47" s="211" customFormat="1" ht="13.2" x14ac:dyDescent="0.25">
      <c r="A851" s="10"/>
      <c r="B851" s="18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 s="20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U851"/>
    </row>
    <row r="852" spans="1:47" s="211" customFormat="1" ht="13.2" x14ac:dyDescent="0.25">
      <c r="A852" s="10"/>
      <c r="B852" s="18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 s="20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U852"/>
    </row>
    <row r="853" spans="1:47" s="211" customFormat="1" ht="13.2" x14ac:dyDescent="0.25">
      <c r="A853" s="10"/>
      <c r="B853" s="18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 s="20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U853"/>
    </row>
    <row r="854" spans="1:47" s="211" customFormat="1" ht="13.2" x14ac:dyDescent="0.25">
      <c r="A854" s="10"/>
      <c r="B854" s="18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 s="20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U854"/>
    </row>
    <row r="855" spans="1:47" s="211" customFormat="1" ht="13.2" x14ac:dyDescent="0.25">
      <c r="A855" s="10"/>
      <c r="B855" s="18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 s="20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U855"/>
    </row>
    <row r="856" spans="1:47" s="211" customFormat="1" ht="13.2" x14ac:dyDescent="0.25">
      <c r="A856" s="10"/>
      <c r="B856" s="18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 s="20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U856"/>
    </row>
    <row r="857" spans="1:47" s="211" customFormat="1" ht="13.2" x14ac:dyDescent="0.25">
      <c r="A857" s="10"/>
      <c r="B857" s="18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 s="20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U857"/>
    </row>
    <row r="858" spans="1:47" s="211" customFormat="1" ht="13.2" x14ac:dyDescent="0.25">
      <c r="A858" s="10"/>
      <c r="B858" s="18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 s="20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U858"/>
    </row>
    <row r="859" spans="1:47" s="211" customFormat="1" ht="13.2" x14ac:dyDescent="0.25">
      <c r="A859" s="10"/>
      <c r="B859" s="18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 s="20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U859"/>
    </row>
    <row r="860" spans="1:47" s="211" customFormat="1" ht="13.2" x14ac:dyDescent="0.25">
      <c r="A860" s="10"/>
      <c r="B860" s="18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 s="2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U860"/>
    </row>
    <row r="861" spans="1:47" s="211" customFormat="1" ht="13.2" x14ac:dyDescent="0.25">
      <c r="A861" s="10"/>
      <c r="B861" s="18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 s="20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U861"/>
    </row>
    <row r="862" spans="1:47" s="211" customFormat="1" ht="13.2" x14ac:dyDescent="0.25">
      <c r="A862" s="10"/>
      <c r="B862" s="18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 s="20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U862"/>
    </row>
    <row r="863" spans="1:47" s="211" customFormat="1" ht="13.2" x14ac:dyDescent="0.25">
      <c r="A863" s="10"/>
      <c r="B863" s="18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 s="20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U863"/>
    </row>
    <row r="864" spans="1:47" s="211" customFormat="1" ht="13.2" x14ac:dyDescent="0.25">
      <c r="A864" s="10"/>
      <c r="B864" s="18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 s="20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U864"/>
    </row>
    <row r="865" spans="1:47" s="211" customFormat="1" ht="13.2" x14ac:dyDescent="0.25">
      <c r="A865" s="10"/>
      <c r="B865" s="18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 s="20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U865"/>
    </row>
    <row r="866" spans="1:47" s="211" customFormat="1" ht="13.2" x14ac:dyDescent="0.25">
      <c r="A866" s="10"/>
      <c r="B866" s="18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 s="20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U866"/>
    </row>
    <row r="867" spans="1:47" s="211" customFormat="1" ht="13.2" x14ac:dyDescent="0.25">
      <c r="A867" s="10"/>
      <c r="B867" s="18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 s="20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U867"/>
    </row>
    <row r="868" spans="1:47" s="211" customFormat="1" ht="13.2" x14ac:dyDescent="0.25">
      <c r="A868" s="10"/>
      <c r="B868" s="18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 s="20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U868"/>
    </row>
    <row r="869" spans="1:47" s="211" customFormat="1" ht="13.2" x14ac:dyDescent="0.25">
      <c r="A869" s="10"/>
      <c r="B869" s="18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 s="20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U869"/>
    </row>
    <row r="870" spans="1:47" s="211" customFormat="1" ht="13.2" x14ac:dyDescent="0.25">
      <c r="A870" s="10"/>
      <c r="B870" s="18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 s="2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U870"/>
    </row>
    <row r="871" spans="1:47" s="211" customFormat="1" ht="13.2" x14ac:dyDescent="0.25">
      <c r="A871" s="10"/>
      <c r="B871" s="18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 s="20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U871"/>
    </row>
    <row r="872" spans="1:47" s="211" customFormat="1" ht="13.2" x14ac:dyDescent="0.25">
      <c r="A872" s="10"/>
      <c r="B872" s="18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 s="20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U872"/>
    </row>
    <row r="873" spans="1:47" s="211" customFormat="1" ht="13.2" x14ac:dyDescent="0.25">
      <c r="A873" s="10"/>
      <c r="B873" s="18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 s="20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U873"/>
    </row>
    <row r="874" spans="1:47" s="211" customFormat="1" ht="13.2" x14ac:dyDescent="0.25">
      <c r="A874" s="10"/>
      <c r="B874" s="18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 s="20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U874"/>
    </row>
    <row r="875" spans="1:47" s="211" customFormat="1" ht="13.2" x14ac:dyDescent="0.25">
      <c r="A875" s="10"/>
      <c r="B875" s="18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 s="20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U875"/>
    </row>
    <row r="876" spans="1:47" s="211" customFormat="1" ht="13.2" x14ac:dyDescent="0.25">
      <c r="A876" s="10"/>
      <c r="B876" s="18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 s="20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U876"/>
    </row>
    <row r="877" spans="1:47" s="211" customFormat="1" ht="13.2" x14ac:dyDescent="0.25">
      <c r="A877" s="10"/>
      <c r="B877" s="18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 s="20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U877"/>
    </row>
    <row r="878" spans="1:47" s="211" customFormat="1" ht="13.2" x14ac:dyDescent="0.25">
      <c r="A878" s="10"/>
      <c r="B878" s="18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 s="20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U878"/>
    </row>
    <row r="879" spans="1:47" s="211" customFormat="1" ht="13.2" x14ac:dyDescent="0.25">
      <c r="A879" s="10"/>
      <c r="B879" s="18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 s="20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U879"/>
    </row>
    <row r="880" spans="1:47" s="211" customFormat="1" ht="13.2" x14ac:dyDescent="0.25">
      <c r="A880" s="10"/>
      <c r="B880" s="18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 s="2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U880"/>
    </row>
    <row r="881" spans="1:47" s="211" customFormat="1" ht="13.2" x14ac:dyDescent="0.25">
      <c r="A881" s="10"/>
      <c r="B881" s="18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 s="20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U881"/>
    </row>
    <row r="882" spans="1:47" s="211" customFormat="1" ht="13.2" x14ac:dyDescent="0.25">
      <c r="A882" s="10"/>
      <c r="B882" s="18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 s="20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U882"/>
    </row>
    <row r="883" spans="1:47" s="211" customFormat="1" ht="13.2" x14ac:dyDescent="0.25">
      <c r="A883" s="10"/>
      <c r="B883" s="18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 s="20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U883"/>
    </row>
    <row r="884" spans="1:47" s="211" customFormat="1" ht="13.2" x14ac:dyDescent="0.25">
      <c r="A884" s="10"/>
      <c r="B884" s="18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 s="20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U884"/>
    </row>
    <row r="885" spans="1:47" s="211" customFormat="1" ht="13.2" x14ac:dyDescent="0.25">
      <c r="A885" s="10"/>
      <c r="B885" s="18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 s="20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U885"/>
    </row>
    <row r="886" spans="1:47" s="211" customFormat="1" ht="13.2" x14ac:dyDescent="0.25">
      <c r="A886" s="10"/>
      <c r="B886" s="18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 s="20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U886"/>
    </row>
    <row r="887" spans="1:47" s="211" customFormat="1" ht="13.2" x14ac:dyDescent="0.25">
      <c r="A887" s="10"/>
      <c r="B887" s="18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 s="20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U887"/>
    </row>
    <row r="888" spans="1:47" s="211" customFormat="1" ht="13.2" x14ac:dyDescent="0.25">
      <c r="A888" s="10"/>
      <c r="B888" s="18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 s="20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U888"/>
    </row>
    <row r="889" spans="1:47" s="211" customFormat="1" ht="13.2" x14ac:dyDescent="0.25">
      <c r="A889" s="10"/>
      <c r="B889" s="18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 s="20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U889"/>
    </row>
    <row r="890" spans="1:47" s="211" customFormat="1" ht="13.2" x14ac:dyDescent="0.25">
      <c r="A890" s="10"/>
      <c r="B890" s="18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 s="2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U890"/>
    </row>
    <row r="891" spans="1:47" s="211" customFormat="1" ht="13.2" x14ac:dyDescent="0.25">
      <c r="A891" s="10"/>
      <c r="B891" s="18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 s="20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U891"/>
    </row>
    <row r="892" spans="1:47" s="211" customFormat="1" ht="13.2" x14ac:dyDescent="0.25">
      <c r="A892" s="10"/>
      <c r="B892" s="18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 s="20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U892"/>
    </row>
    <row r="893" spans="1:47" s="211" customFormat="1" ht="13.2" x14ac:dyDescent="0.25">
      <c r="A893" s="10"/>
      <c r="B893" s="18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 s="20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U893"/>
    </row>
    <row r="894" spans="1:47" s="211" customFormat="1" ht="13.2" x14ac:dyDescent="0.25">
      <c r="A894" s="10"/>
      <c r="B894" s="18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 s="20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U894"/>
    </row>
    <row r="895" spans="1:47" s="211" customFormat="1" ht="13.2" x14ac:dyDescent="0.25">
      <c r="A895" s="10"/>
      <c r="B895" s="18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 s="20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U895"/>
    </row>
    <row r="896" spans="1:47" s="211" customFormat="1" ht="13.2" x14ac:dyDescent="0.25">
      <c r="A896" s="10"/>
      <c r="B896" s="18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 s="20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U896"/>
    </row>
    <row r="897" spans="1:47" s="211" customFormat="1" ht="13.2" x14ac:dyDescent="0.25">
      <c r="A897" s="10"/>
      <c r="B897" s="18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 s="20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U897"/>
    </row>
    <row r="898" spans="1:47" s="211" customFormat="1" ht="13.2" x14ac:dyDescent="0.25">
      <c r="A898" s="10"/>
      <c r="B898" s="18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 s="20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U898"/>
    </row>
    <row r="899" spans="1:47" s="211" customFormat="1" ht="13.2" x14ac:dyDescent="0.25">
      <c r="A899" s="10"/>
      <c r="B899" s="18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 s="20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U899"/>
    </row>
    <row r="900" spans="1:47" s="211" customFormat="1" ht="13.2" x14ac:dyDescent="0.25">
      <c r="A900" s="10"/>
      <c r="B900" s="18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 s="2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U900"/>
    </row>
    <row r="901" spans="1:47" s="211" customFormat="1" ht="13.2" x14ac:dyDescent="0.25">
      <c r="A901" s="10"/>
      <c r="B901" s="18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 s="20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U901"/>
    </row>
    <row r="902" spans="1:47" s="211" customFormat="1" ht="13.2" x14ac:dyDescent="0.25">
      <c r="A902" s="10"/>
      <c r="B902" s="18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 s="20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U902"/>
    </row>
    <row r="903" spans="1:47" s="211" customFormat="1" ht="13.2" x14ac:dyDescent="0.25">
      <c r="A903" s="10"/>
      <c r="B903" s="18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 s="20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U903"/>
    </row>
    <row r="904" spans="1:47" s="211" customFormat="1" ht="13.2" x14ac:dyDescent="0.25">
      <c r="A904" s="10"/>
      <c r="B904" s="18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 s="20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U904"/>
    </row>
    <row r="905" spans="1:47" s="211" customFormat="1" ht="13.2" x14ac:dyDescent="0.25">
      <c r="A905" s="10"/>
      <c r="B905" s="18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 s="20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U905"/>
    </row>
    <row r="906" spans="1:47" s="211" customFormat="1" ht="13.2" x14ac:dyDescent="0.25">
      <c r="A906" s="10"/>
      <c r="B906" s="18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 s="20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U906"/>
    </row>
    <row r="907" spans="1:47" s="211" customFormat="1" ht="13.2" x14ac:dyDescent="0.25">
      <c r="A907" s="10"/>
      <c r="B907" s="18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 s="20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U907"/>
    </row>
    <row r="908" spans="1:47" s="211" customFormat="1" ht="13.2" x14ac:dyDescent="0.25">
      <c r="A908" s="10"/>
      <c r="B908" s="18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 s="20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U908"/>
    </row>
    <row r="909" spans="1:47" s="211" customFormat="1" ht="13.2" x14ac:dyDescent="0.25">
      <c r="A909" s="10"/>
      <c r="B909" s="18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 s="20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U909"/>
    </row>
    <row r="910" spans="1:47" s="211" customFormat="1" ht="13.2" x14ac:dyDescent="0.25">
      <c r="A910" s="10"/>
      <c r="B910" s="18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 s="2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U910"/>
    </row>
    <row r="911" spans="1:47" s="211" customFormat="1" ht="13.2" x14ac:dyDescent="0.25">
      <c r="A911" s="10"/>
      <c r="B911" s="18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 s="20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U911"/>
    </row>
    <row r="912" spans="1:47" s="211" customFormat="1" ht="13.2" x14ac:dyDescent="0.25">
      <c r="A912" s="10"/>
      <c r="B912" s="18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 s="20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U912"/>
    </row>
    <row r="913" spans="1:47" s="211" customFormat="1" ht="13.2" x14ac:dyDescent="0.25">
      <c r="A913" s="10"/>
      <c r="B913" s="18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 s="20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U913"/>
    </row>
    <row r="914" spans="1:47" s="211" customFormat="1" ht="13.2" x14ac:dyDescent="0.25">
      <c r="A914" s="10"/>
      <c r="B914" s="18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 s="20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U914"/>
    </row>
    <row r="915" spans="1:47" s="211" customFormat="1" ht="13.2" x14ac:dyDescent="0.25">
      <c r="A915" s="10"/>
      <c r="B915" s="18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 s="20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U915"/>
    </row>
    <row r="916" spans="1:47" s="211" customFormat="1" ht="13.2" x14ac:dyDescent="0.25">
      <c r="A916" s="10"/>
      <c r="B916" s="18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 s="20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U916"/>
    </row>
    <row r="917" spans="1:47" s="211" customFormat="1" ht="13.2" x14ac:dyDescent="0.25">
      <c r="A917" s="10"/>
      <c r="B917" s="18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 s="20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U917"/>
    </row>
    <row r="918" spans="1:47" s="211" customFormat="1" ht="13.2" x14ac:dyDescent="0.25">
      <c r="A918" s="10"/>
      <c r="B918" s="18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 s="20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U918"/>
    </row>
    <row r="919" spans="1:47" s="211" customFormat="1" ht="13.2" x14ac:dyDescent="0.25">
      <c r="A919" s="10"/>
      <c r="B919" s="18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 s="20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U919"/>
    </row>
    <row r="920" spans="1:47" s="211" customFormat="1" ht="13.2" x14ac:dyDescent="0.25">
      <c r="A920" s="10"/>
      <c r="B920" s="18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 s="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U920"/>
    </row>
    <row r="921" spans="1:47" s="211" customFormat="1" ht="13.2" x14ac:dyDescent="0.25">
      <c r="A921" s="10"/>
      <c r="B921" s="18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 s="20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U921"/>
    </row>
    <row r="922" spans="1:47" s="211" customFormat="1" ht="13.2" x14ac:dyDescent="0.25">
      <c r="A922" s="10"/>
      <c r="B922" s="18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 s="20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U922"/>
    </row>
    <row r="923" spans="1:47" s="211" customFormat="1" ht="13.2" x14ac:dyDescent="0.25">
      <c r="A923" s="10"/>
      <c r="B923" s="18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 s="20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U923"/>
    </row>
    <row r="924" spans="1:47" s="211" customFormat="1" ht="13.2" x14ac:dyDescent="0.25">
      <c r="A924" s="10"/>
      <c r="B924" s="18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 s="20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U924"/>
    </row>
    <row r="925" spans="1:47" s="211" customFormat="1" ht="13.2" x14ac:dyDescent="0.25">
      <c r="A925" s="10"/>
      <c r="B925" s="18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 s="20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U925"/>
    </row>
    <row r="926" spans="1:47" s="211" customFormat="1" ht="13.2" x14ac:dyDescent="0.25">
      <c r="A926" s="10"/>
      <c r="B926" s="18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 s="20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U926"/>
    </row>
    <row r="927" spans="1:47" s="211" customFormat="1" ht="13.2" x14ac:dyDescent="0.25">
      <c r="A927" s="10"/>
      <c r="B927" s="18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 s="20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U927"/>
    </row>
    <row r="928" spans="1:47" s="211" customFormat="1" ht="13.2" x14ac:dyDescent="0.25">
      <c r="A928" s="10"/>
      <c r="B928" s="18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 s="20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U928"/>
    </row>
    <row r="929" spans="1:47" s="211" customFormat="1" ht="13.2" x14ac:dyDescent="0.25">
      <c r="A929" s="10"/>
      <c r="B929" s="18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 s="20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U929"/>
    </row>
    <row r="930" spans="1:47" s="211" customFormat="1" ht="13.2" x14ac:dyDescent="0.25">
      <c r="A930" s="10"/>
      <c r="B930" s="18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 s="2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U930"/>
    </row>
    <row r="931" spans="1:47" s="211" customFormat="1" ht="13.2" x14ac:dyDescent="0.25">
      <c r="A931" s="10"/>
      <c r="B931" s="18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 s="20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U931"/>
    </row>
    <row r="932" spans="1:47" s="211" customFormat="1" ht="13.2" x14ac:dyDescent="0.25">
      <c r="A932" s="10"/>
      <c r="B932" s="18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 s="20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U932"/>
    </row>
    <row r="933" spans="1:47" s="211" customFormat="1" ht="13.2" x14ac:dyDescent="0.25">
      <c r="A933" s="10"/>
      <c r="B933" s="18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 s="20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U933"/>
    </row>
    <row r="934" spans="1:47" s="211" customFormat="1" ht="13.2" x14ac:dyDescent="0.25">
      <c r="A934" s="10"/>
      <c r="B934" s="18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 s="20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U934"/>
    </row>
    <row r="935" spans="1:47" s="211" customFormat="1" ht="13.2" x14ac:dyDescent="0.25">
      <c r="A935" s="10"/>
      <c r="B935" s="18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 s="20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U935"/>
    </row>
    <row r="936" spans="1:47" s="211" customFormat="1" ht="13.2" x14ac:dyDescent="0.25">
      <c r="A936" s="10"/>
      <c r="B936" s="18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 s="20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U936"/>
    </row>
    <row r="937" spans="1:47" s="211" customFormat="1" ht="13.2" x14ac:dyDescent="0.25">
      <c r="A937" s="10"/>
      <c r="B937" s="18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 s="20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U937"/>
    </row>
    <row r="938" spans="1:47" s="211" customFormat="1" ht="13.2" x14ac:dyDescent="0.25">
      <c r="A938" s="10"/>
      <c r="B938" s="18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 s="20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U938"/>
    </row>
    <row r="939" spans="1:47" s="211" customFormat="1" ht="13.2" x14ac:dyDescent="0.25">
      <c r="A939" s="10"/>
      <c r="B939" s="18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 s="20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U939"/>
    </row>
    <row r="940" spans="1:47" s="211" customFormat="1" ht="13.2" x14ac:dyDescent="0.25">
      <c r="A940" s="10"/>
      <c r="B940" s="18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 s="2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U940"/>
    </row>
    <row r="941" spans="1:47" s="211" customFormat="1" ht="13.2" x14ac:dyDescent="0.25">
      <c r="A941" s="10"/>
      <c r="B941" s="18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 s="20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U941"/>
    </row>
    <row r="942" spans="1:47" s="211" customFormat="1" ht="13.2" x14ac:dyDescent="0.25">
      <c r="A942" s="10"/>
      <c r="B942" s="18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 s="20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U942"/>
    </row>
    <row r="943" spans="1:47" s="211" customFormat="1" ht="13.2" x14ac:dyDescent="0.25">
      <c r="A943" s="10"/>
      <c r="B943" s="18"/>
      <c r="C943" s="10"/>
      <c r="D943" s="10"/>
      <c r="E943" s="10"/>
      <c r="F943" s="10"/>
      <c r="G943" s="10"/>
      <c r="H943" s="9"/>
      <c r="I943" s="9"/>
      <c r="J943" s="10"/>
      <c r="K943" s="10"/>
      <c r="L943" s="10"/>
      <c r="M943"/>
      <c r="N943"/>
      <c r="O943"/>
      <c r="P943" s="20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U943"/>
    </row>
    <row r="944" spans="1:47" s="211" customFormat="1" ht="13.2" x14ac:dyDescent="0.25">
      <c r="A944" s="10"/>
      <c r="B944" s="18"/>
      <c r="C944" s="10"/>
      <c r="D944" s="10"/>
      <c r="E944" s="10"/>
      <c r="F944" s="10"/>
      <c r="G944" s="10"/>
      <c r="H944" s="9"/>
      <c r="I944" s="9"/>
      <c r="J944" s="10"/>
      <c r="K944" s="10"/>
      <c r="L944" s="10"/>
      <c r="M944"/>
      <c r="N944"/>
      <c r="O944"/>
      <c r="P944" s="20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U944"/>
    </row>
    <row r="945" spans="1:47" s="211" customFormat="1" ht="13.2" x14ac:dyDescent="0.25">
      <c r="A945" s="10"/>
      <c r="B945" s="18"/>
      <c r="C945" s="10"/>
      <c r="D945" s="10"/>
      <c r="E945" s="10"/>
      <c r="F945" s="10"/>
      <c r="G945" s="10"/>
      <c r="H945" s="9"/>
      <c r="I945" s="9"/>
      <c r="J945" s="10"/>
      <c r="K945" s="10"/>
      <c r="L945" s="10"/>
      <c r="M945"/>
      <c r="N945"/>
      <c r="O945"/>
      <c r="P945" s="20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U945"/>
    </row>
    <row r="946" spans="1:47" s="211" customFormat="1" ht="13.2" x14ac:dyDescent="0.25">
      <c r="A946" s="10"/>
      <c r="B946" s="18"/>
      <c r="C946" s="10"/>
      <c r="D946" s="10"/>
      <c r="E946" s="10"/>
      <c r="F946" s="10"/>
      <c r="G946" s="10"/>
      <c r="H946" s="9"/>
      <c r="I946" s="9"/>
      <c r="J946" s="10"/>
      <c r="K946" s="10"/>
      <c r="L946" s="10"/>
      <c r="M946"/>
      <c r="N946"/>
      <c r="O946"/>
      <c r="P946" s="20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U946"/>
    </row>
    <row r="947" spans="1:47" s="211" customFormat="1" ht="15" customHeight="1" x14ac:dyDescent="0.25">
      <c r="A947" s="10"/>
      <c r="B947" s="10"/>
      <c r="C947" s="10"/>
      <c r="D947" s="10"/>
      <c r="E947" s="10"/>
      <c r="F947" s="10"/>
      <c r="G947" s="10"/>
      <c r="H947" s="9"/>
      <c r="I947" s="9"/>
      <c r="J947" s="10"/>
      <c r="K947" s="10"/>
      <c r="L947" s="10"/>
      <c r="M947"/>
      <c r="N947"/>
      <c r="O947"/>
      <c r="P947" s="20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U947"/>
    </row>
    <row r="948" spans="1:47" s="211" customFormat="1" ht="15" customHeight="1" x14ac:dyDescent="0.25">
      <c r="A948" s="10"/>
      <c r="B948" s="10"/>
      <c r="C948" s="10"/>
      <c r="D948" s="10"/>
      <c r="E948" s="10"/>
      <c r="F948" s="10"/>
      <c r="G948" s="10"/>
      <c r="H948" s="9"/>
      <c r="I948" s="9"/>
      <c r="J948" s="10"/>
      <c r="K948" s="10"/>
      <c r="L948" s="10"/>
      <c r="M948"/>
      <c r="N948"/>
      <c r="O948"/>
      <c r="P948" s="20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U948"/>
    </row>
  </sheetData>
  <autoFilter ref="A5:AT23" xr:uid="{63CC3BBF-B5BE-41AA-970B-20BF7157863F}">
    <sortState xmlns:xlrd2="http://schemas.microsoft.com/office/spreadsheetml/2017/richdata2" ref="A6:AT23">
      <sortCondition ref="M5:M23"/>
    </sortState>
  </autoFilter>
  <mergeCells count="4">
    <mergeCell ref="AG3:AJ3"/>
    <mergeCell ref="AK3:AN3"/>
    <mergeCell ref="AO3:AR3"/>
    <mergeCell ref="D4:E4"/>
  </mergeCells>
  <conditionalFormatting sqref="H6:I6">
    <cfRule type="expression" dxfId="13" priority="14">
      <formula>H6&lt;&gt;AS6</formula>
    </cfRule>
  </conditionalFormatting>
  <conditionalFormatting sqref="H9:I9">
    <cfRule type="expression" dxfId="12" priority="13">
      <formula>H9&lt;&gt;AS9</formula>
    </cfRule>
  </conditionalFormatting>
  <conditionalFormatting sqref="H10:I10">
    <cfRule type="expression" dxfId="11" priority="12">
      <formula>H10&lt;&gt;AS10</formula>
    </cfRule>
  </conditionalFormatting>
  <conditionalFormatting sqref="H11:I11">
    <cfRule type="expression" dxfId="10" priority="11">
      <formula>H11&lt;&gt;AS11</formula>
    </cfRule>
  </conditionalFormatting>
  <conditionalFormatting sqref="H13:I13">
    <cfRule type="expression" dxfId="9" priority="10">
      <formula>H13&lt;&gt;AS13</formula>
    </cfRule>
  </conditionalFormatting>
  <conditionalFormatting sqref="H14:I14">
    <cfRule type="expression" dxfId="8" priority="9">
      <formula>H14&lt;&gt;AS14</formula>
    </cfRule>
  </conditionalFormatting>
  <conditionalFormatting sqref="H16:I16">
    <cfRule type="expression" dxfId="7" priority="8">
      <formula>H16&lt;&gt;AS16</formula>
    </cfRule>
  </conditionalFormatting>
  <conditionalFormatting sqref="H18:I18">
    <cfRule type="expression" dxfId="6" priority="7">
      <formula>H18&lt;&gt;AS18</formula>
    </cfRule>
  </conditionalFormatting>
  <conditionalFormatting sqref="H19:I19">
    <cfRule type="expression" dxfId="5" priority="6">
      <formula>H19&lt;&gt;AS19</formula>
    </cfRule>
  </conditionalFormatting>
  <conditionalFormatting sqref="H20:I20">
    <cfRule type="expression" dxfId="4" priority="5">
      <formula>H20&lt;&gt;AS20</formula>
    </cfRule>
  </conditionalFormatting>
  <conditionalFormatting sqref="H21:I21">
    <cfRule type="expression" dxfId="3" priority="4">
      <formula>H21&lt;&gt;AS21</formula>
    </cfRule>
  </conditionalFormatting>
  <conditionalFormatting sqref="H7:I7">
    <cfRule type="expression" dxfId="2" priority="3">
      <formula>H7&lt;&gt;AS7</formula>
    </cfRule>
  </conditionalFormatting>
  <conditionalFormatting sqref="H12:I12">
    <cfRule type="expression" dxfId="1" priority="2">
      <formula>H12&lt;&gt;AS12</formula>
    </cfRule>
  </conditionalFormatting>
  <conditionalFormatting sqref="H22:I22">
    <cfRule type="expression" dxfId="0" priority="1">
      <formula>H22&lt;&gt;AS22</formula>
    </cfRule>
  </conditionalFormatting>
  <dataValidations count="2">
    <dataValidation type="list" allowBlank="1" showInputMessage="1" prompt="Click and enter a value from range '2016'!AC2:AE2" sqref="E3" xr:uid="{F68A38F3-9395-45A4-98DA-838D3A0CA9FF}">
      <formula1>$AG$2:$AI$2</formula1>
    </dataValidation>
    <dataValidation type="list" allowBlank="1" sqref="AS16:AT16 H16:I16 AS18:AT22 AS9:AT14 H9:I14 H18:I22 H6:I7 AS6:AT7" xr:uid="{B4B85DFA-645F-494F-B77D-B62EC867AC12}">
      <formula1>$AG$1:$AH$1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6527-D5ED-4902-BFD9-C3BD31AF919C}">
  <dimension ref="A1:AE35"/>
  <sheetViews>
    <sheetView zoomScaleNormal="100" workbookViewId="0">
      <selection activeCell="S53" sqref="S53"/>
    </sheetView>
  </sheetViews>
  <sheetFormatPr baseColWidth="10" defaultColWidth="15.109375" defaultRowHeight="15" customHeight="1" outlineLevelCol="1" x14ac:dyDescent="0.3"/>
  <cols>
    <col min="1" max="1" width="5" style="220" customWidth="1"/>
    <col min="2" max="2" width="20.88671875" style="220" customWidth="1"/>
    <col min="3" max="3" width="19.109375" style="220" customWidth="1"/>
    <col min="4" max="4" width="11" style="220" customWidth="1"/>
    <col min="5" max="5" width="11.109375" style="220" customWidth="1"/>
    <col min="6" max="20" width="5.5546875" style="220" customWidth="1" outlineLevel="1"/>
    <col min="21" max="21" width="7" style="220" customWidth="1" outlineLevel="1"/>
    <col min="22" max="22" width="3.44140625" style="220" customWidth="1"/>
    <col min="23" max="30" width="5.5546875" style="220" customWidth="1"/>
    <col min="31" max="31" width="8.109375" style="220" customWidth="1"/>
    <col min="32" max="16384" width="15.109375" style="220"/>
  </cols>
  <sheetData>
    <row r="1" spans="1:31" ht="18.75" customHeight="1" x14ac:dyDescent="0.35">
      <c r="A1" s="212" t="s">
        <v>111</v>
      </c>
      <c r="B1" s="213"/>
      <c r="C1" s="213"/>
      <c r="D1" s="213"/>
      <c r="E1" s="213"/>
      <c r="F1" s="213"/>
      <c r="G1" s="214"/>
      <c r="H1" s="215"/>
      <c r="I1" s="215"/>
      <c r="J1" s="215"/>
      <c r="K1" s="215"/>
      <c r="L1" s="215"/>
      <c r="M1" s="215"/>
      <c r="N1" s="215"/>
      <c r="O1" s="215"/>
      <c r="P1" s="216"/>
      <c r="Q1" s="213"/>
      <c r="R1" s="217"/>
      <c r="S1" s="217"/>
      <c r="T1" s="217"/>
      <c r="U1" s="218"/>
      <c r="V1" s="219"/>
      <c r="W1" s="219"/>
      <c r="X1" s="219"/>
      <c r="Y1" s="219"/>
    </row>
    <row r="2" spans="1:31" ht="12.75" customHeight="1" x14ac:dyDescent="0.3">
      <c r="A2" s="221" t="s">
        <v>112</v>
      </c>
      <c r="B2" s="222"/>
      <c r="C2" s="222"/>
      <c r="D2" s="222"/>
      <c r="E2" s="223"/>
      <c r="F2" s="223"/>
      <c r="G2" s="224"/>
      <c r="H2" s="225"/>
      <c r="I2" s="225"/>
      <c r="K2" s="225"/>
      <c r="L2" s="225"/>
      <c r="M2" s="226" t="s">
        <v>113</v>
      </c>
      <c r="N2" s="225"/>
      <c r="O2" s="225"/>
      <c r="P2" s="227"/>
      <c r="Q2" s="223"/>
      <c r="R2" s="228"/>
      <c r="S2" s="228"/>
      <c r="T2" s="228"/>
      <c r="U2" s="218"/>
      <c r="V2" s="229"/>
      <c r="W2" s="229"/>
      <c r="X2" s="229"/>
      <c r="Y2" s="229"/>
      <c r="Z2" s="230" t="s">
        <v>114</v>
      </c>
    </row>
    <row r="3" spans="1:31" ht="13.5" customHeight="1" x14ac:dyDescent="0.3">
      <c r="A3" s="231"/>
      <c r="B3" s="231"/>
      <c r="C3" s="231"/>
      <c r="D3" s="231"/>
      <c r="E3" s="231"/>
      <c r="F3" s="231"/>
      <c r="G3" s="232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28"/>
      <c r="S3" s="228"/>
      <c r="T3" s="228"/>
      <c r="U3" s="218"/>
      <c r="V3" s="229"/>
      <c r="W3" s="229"/>
      <c r="X3" s="229"/>
      <c r="Y3" s="229"/>
    </row>
    <row r="4" spans="1:31" ht="13.5" customHeight="1" x14ac:dyDescent="0.3">
      <c r="A4" s="233" t="s">
        <v>115</v>
      </c>
      <c r="B4" s="233" t="s">
        <v>23</v>
      </c>
      <c r="C4" s="233" t="s">
        <v>26</v>
      </c>
      <c r="D4" s="233" t="s">
        <v>116</v>
      </c>
      <c r="E4" s="233" t="s">
        <v>24</v>
      </c>
      <c r="F4" s="234" t="s">
        <v>117</v>
      </c>
      <c r="G4" s="234" t="s">
        <v>118</v>
      </c>
      <c r="H4" s="235" t="s">
        <v>119</v>
      </c>
      <c r="I4" s="236" t="s">
        <v>120</v>
      </c>
      <c r="J4" s="234" t="s">
        <v>121</v>
      </c>
      <c r="K4" s="234" t="s">
        <v>122</v>
      </c>
      <c r="L4" s="234" t="s">
        <v>123</v>
      </c>
      <c r="M4" s="237"/>
      <c r="N4" s="234" t="s">
        <v>124</v>
      </c>
      <c r="O4" s="234" t="s">
        <v>125</v>
      </c>
      <c r="P4" s="234" t="s">
        <v>126</v>
      </c>
      <c r="Q4" s="238" t="s">
        <v>127</v>
      </c>
      <c r="R4" s="236" t="s">
        <v>128</v>
      </c>
      <c r="S4" s="234" t="s">
        <v>129</v>
      </c>
      <c r="T4" s="236" t="s">
        <v>130</v>
      </c>
      <c r="U4" s="236" t="s">
        <v>131</v>
      </c>
      <c r="V4" s="229"/>
      <c r="W4" s="239">
        <v>1</v>
      </c>
      <c r="X4" s="239">
        <v>2</v>
      </c>
      <c r="Y4" s="239">
        <v>3</v>
      </c>
      <c r="Z4" s="239">
        <v>4</v>
      </c>
      <c r="AA4" s="239">
        <v>5</v>
      </c>
      <c r="AB4" s="239">
        <v>6</v>
      </c>
      <c r="AC4" s="239">
        <v>7</v>
      </c>
      <c r="AD4" s="239">
        <v>8</v>
      </c>
      <c r="AE4" s="240" t="s">
        <v>131</v>
      </c>
    </row>
    <row r="5" spans="1:31" ht="13.5" customHeight="1" x14ac:dyDescent="0.3">
      <c r="A5" s="233"/>
      <c r="B5" s="241"/>
      <c r="C5" s="241"/>
      <c r="D5" s="241"/>
      <c r="E5" s="241"/>
      <c r="F5" s="234"/>
      <c r="G5" s="234"/>
      <c r="H5" s="234"/>
      <c r="I5" s="235"/>
      <c r="J5" s="236"/>
      <c r="K5" s="234"/>
      <c r="L5" s="234"/>
      <c r="M5" s="237"/>
      <c r="N5" s="234"/>
      <c r="O5" s="234"/>
      <c r="P5" s="234"/>
      <c r="Q5" s="238"/>
      <c r="R5" s="236"/>
      <c r="S5" s="234"/>
      <c r="T5" s="236"/>
      <c r="U5" s="236"/>
      <c r="V5" s="229"/>
      <c r="W5" s="242"/>
      <c r="X5" s="242"/>
      <c r="Y5" s="242"/>
      <c r="Z5" s="242"/>
      <c r="AA5" s="242"/>
      <c r="AB5" s="242"/>
      <c r="AC5" s="242"/>
      <c r="AD5" s="242"/>
      <c r="AE5" s="243"/>
    </row>
    <row r="6" spans="1:31" s="228" customFormat="1" ht="13.35" customHeight="1" x14ac:dyDescent="0.25">
      <c r="A6" s="242">
        <v>1</v>
      </c>
      <c r="B6" s="160" t="s">
        <v>54</v>
      </c>
      <c r="C6" s="160" t="s">
        <v>57</v>
      </c>
      <c r="D6" s="244">
        <v>0.75</v>
      </c>
      <c r="E6" s="161" t="s">
        <v>55</v>
      </c>
      <c r="F6" s="245">
        <v>1.5</v>
      </c>
      <c r="G6" s="245">
        <v>1.5</v>
      </c>
      <c r="H6" s="245">
        <f>VLOOKUP($B6, '[1]0106'!$B$6:$N$28, 13, FALSE)</f>
        <v>0.15789473684210525</v>
      </c>
      <c r="I6" s="245">
        <f>VLOOKUP($B6, '[1]0806'!$B$6:$N$28, 13, FALSE)</f>
        <v>0.21739130434782608</v>
      </c>
      <c r="J6" s="245">
        <f>VLOOKUP($B6, '[1]1506'!$B$6:$N$28, 13, FALSE)</f>
        <v>4.7619047619047616E-2</v>
      </c>
      <c r="K6" s="245">
        <f>VLOOKUP($B6, '[1]2206'!$B$6:$N$28, 13, FALSE)</f>
        <v>0.2857142857142857</v>
      </c>
      <c r="L6" s="245">
        <f>VLOOKUP($B6, '[1]2906'!$B$6:$N$28, 13, FALSE)</f>
        <v>6.25E-2</v>
      </c>
      <c r="M6" s="246"/>
      <c r="N6" s="245">
        <f>VLOOKUP($B6, '[1]1008'!$B$6:$N$28, 13, FALSE)</f>
        <v>0.13043478260869565</v>
      </c>
      <c r="O6" s="245">
        <f>VLOOKUP($B6, '[1]1708'!$B$6:$N$28, 13, FALSE)</f>
        <v>5.5555555555555552E-2</v>
      </c>
      <c r="P6" s="245"/>
      <c r="Q6" s="245"/>
      <c r="R6" s="245"/>
      <c r="S6" s="245"/>
      <c r="T6" s="245"/>
      <c r="U6" s="247">
        <f t="shared" ref="U6:U35" si="0">SUM(F6:T6)</f>
        <v>3.9571097126875157</v>
      </c>
      <c r="W6" s="247">
        <f t="shared" ref="W6:W35" si="1">SMALL(F6:T6,1)</f>
        <v>4.7619047619047616E-2</v>
      </c>
      <c r="X6" s="247">
        <f t="shared" ref="X6:X35" si="2">SMALL(F6:T6,2)</f>
        <v>5.5555555555555552E-2</v>
      </c>
      <c r="Y6" s="247">
        <f t="shared" ref="Y6:Y35" si="3">SMALL(F6:T6,3)</f>
        <v>6.25E-2</v>
      </c>
      <c r="Z6" s="247">
        <f t="shared" ref="Z6:Z35" si="4">SMALL(F6:T6,4)</f>
        <v>0.13043478260869565</v>
      </c>
      <c r="AA6" s="247">
        <f t="shared" ref="AA6:AA35" si="5">SMALL(F6:T6,5)</f>
        <v>0.15789473684210525</v>
      </c>
      <c r="AB6" s="247">
        <f t="shared" ref="AB6:AB35" si="6">SMALL(F6:T6,6)</f>
        <v>0.21739130434782608</v>
      </c>
      <c r="AC6" s="247">
        <f t="shared" ref="AC6:AC35" si="7">SMALL(F6:T6,7)</f>
        <v>0.2857142857142857</v>
      </c>
      <c r="AD6" s="248">
        <f t="shared" ref="AD6:AD35" si="8">SMALL(F6:T6,8)</f>
        <v>1.5</v>
      </c>
      <c r="AE6" s="249">
        <f t="shared" ref="AE6:AE35" si="9">SUM(W6:AD6)</f>
        <v>2.4571097126875161</v>
      </c>
    </row>
    <row r="7" spans="1:31" s="228" customFormat="1" ht="13.35" customHeight="1" x14ac:dyDescent="0.25">
      <c r="A7" s="242">
        <v>2</v>
      </c>
      <c r="B7" s="160" t="s">
        <v>59</v>
      </c>
      <c r="C7" s="86" t="s">
        <v>60</v>
      </c>
      <c r="D7" s="244">
        <v>0.75</v>
      </c>
      <c r="E7" s="87" t="s">
        <v>55</v>
      </c>
      <c r="F7" s="245">
        <v>1.5</v>
      </c>
      <c r="G7" s="245">
        <v>1.5</v>
      </c>
      <c r="H7" s="245">
        <f>VLOOKUP($B7, '[1]0106'!$B$6:$N$28, 13, FALSE)</f>
        <v>5.2631578947368418E-2</v>
      </c>
      <c r="I7" s="245">
        <f>VLOOKUP($B7, '[1]0806'!$B$6:$N$28, 13, FALSE)</f>
        <v>8.6956521739130432E-2</v>
      </c>
      <c r="J7" s="245">
        <f>VLOOKUP($B7, '[1]1506'!$B$6:$N$28, 13, FALSE)</f>
        <v>9.5238095238095233E-2</v>
      </c>
      <c r="K7" s="245">
        <f>VLOOKUP($B7, '[1]2206'!$B$6:$N$28, 13, FALSE)</f>
        <v>4.7619047619047616E-2</v>
      </c>
      <c r="L7" s="245">
        <v>1.5</v>
      </c>
      <c r="M7" s="246"/>
      <c r="N7" s="245">
        <f>VLOOKUP($B7, '[1]1008'!$B$6:$N$28, 13, FALSE)</f>
        <v>4.3478260869565216E-2</v>
      </c>
      <c r="O7" s="245">
        <f>VLOOKUP($B7, '[1]1708'!$B$6:$N$28, 13, FALSE)</f>
        <v>0.1111111111111111</v>
      </c>
      <c r="P7" s="245"/>
      <c r="Q7" s="245"/>
      <c r="R7" s="245"/>
      <c r="S7" s="245"/>
      <c r="T7" s="245"/>
      <c r="U7" s="247">
        <f t="shared" si="0"/>
        <v>4.9370346155243174</v>
      </c>
      <c r="W7" s="247">
        <f t="shared" si="1"/>
        <v>4.3478260869565216E-2</v>
      </c>
      <c r="X7" s="247">
        <f t="shared" si="2"/>
        <v>4.7619047619047616E-2</v>
      </c>
      <c r="Y7" s="247">
        <f t="shared" si="3"/>
        <v>5.2631578947368418E-2</v>
      </c>
      <c r="Z7" s="247">
        <f t="shared" si="4"/>
        <v>8.6956521739130432E-2</v>
      </c>
      <c r="AA7" s="247">
        <f t="shared" si="5"/>
        <v>9.5238095238095233E-2</v>
      </c>
      <c r="AB7" s="247">
        <f t="shared" si="6"/>
        <v>0.1111111111111111</v>
      </c>
      <c r="AC7" s="247">
        <f t="shared" si="7"/>
        <v>1.5</v>
      </c>
      <c r="AD7" s="248">
        <f t="shared" si="8"/>
        <v>1.5</v>
      </c>
      <c r="AE7" s="249">
        <f t="shared" si="9"/>
        <v>3.4370346155243183</v>
      </c>
    </row>
    <row r="8" spans="1:31" s="228" customFormat="1" ht="13.2" x14ac:dyDescent="0.25">
      <c r="A8" s="242">
        <v>3</v>
      </c>
      <c r="B8" s="160" t="s">
        <v>72</v>
      </c>
      <c r="C8" s="86" t="s">
        <v>57</v>
      </c>
      <c r="D8" s="244">
        <v>0.75</v>
      </c>
      <c r="E8" s="87" t="s">
        <v>63</v>
      </c>
      <c r="F8" s="245">
        <v>1.5</v>
      </c>
      <c r="G8" s="245">
        <v>1.5</v>
      </c>
      <c r="H8" s="245">
        <f>VLOOKUP($B8, '[1]0106'!$B$6:$N$28, 13, FALSE)</f>
        <v>0.36842105263157893</v>
      </c>
      <c r="I8" s="245">
        <f>VLOOKUP($B8, '[1]0806'!$B$6:$N$28, 13, FALSE)</f>
        <v>0.2608695652173913</v>
      </c>
      <c r="J8" s="245">
        <f>VLOOKUP($B8, '[1]1506'!$B$6:$N$28, 13, FALSE)</f>
        <v>0.14285714285714285</v>
      </c>
      <c r="K8" s="245">
        <f>VLOOKUP($B8, '[1]2206'!$B$6:$N$28, 13, FALSE)</f>
        <v>0.38095238095238093</v>
      </c>
      <c r="L8" s="245">
        <f>VLOOKUP($B8, '[1]2906'!$B$6:$N$28, 13, FALSE)</f>
        <v>0.1875</v>
      </c>
      <c r="M8" s="246"/>
      <c r="N8" s="245">
        <f>VLOOKUP($B8, '[1]1008'!$B$6:$N$28, 13, FALSE)</f>
        <v>0.47826086956521741</v>
      </c>
      <c r="O8" s="245">
        <f>VLOOKUP($B8, '[1]1708'!$B$6:$N$28, 13, FALSE)</f>
        <v>0.33333333333333331</v>
      </c>
      <c r="P8" s="245"/>
      <c r="Q8" s="245"/>
      <c r="R8" s="245"/>
      <c r="S8" s="245"/>
      <c r="T8" s="245"/>
      <c r="U8" s="247">
        <f t="shared" si="0"/>
        <v>5.1521943445570439</v>
      </c>
      <c r="W8" s="247">
        <f t="shared" si="1"/>
        <v>0.14285714285714285</v>
      </c>
      <c r="X8" s="247">
        <f t="shared" si="2"/>
        <v>0.1875</v>
      </c>
      <c r="Y8" s="247">
        <f t="shared" si="3"/>
        <v>0.2608695652173913</v>
      </c>
      <c r="Z8" s="247">
        <f t="shared" si="4"/>
        <v>0.33333333333333331</v>
      </c>
      <c r="AA8" s="247">
        <f t="shared" si="5"/>
        <v>0.36842105263157893</v>
      </c>
      <c r="AB8" s="247">
        <f t="shared" si="6"/>
        <v>0.38095238095238093</v>
      </c>
      <c r="AC8" s="247">
        <f t="shared" si="7"/>
        <v>0.47826086956521741</v>
      </c>
      <c r="AD8" s="248">
        <f t="shared" si="8"/>
        <v>1.5</v>
      </c>
      <c r="AE8" s="249">
        <f t="shared" si="9"/>
        <v>3.6521943445570448</v>
      </c>
    </row>
    <row r="9" spans="1:31" s="228" customFormat="1" ht="13.2" x14ac:dyDescent="0.25">
      <c r="A9" s="242">
        <v>4</v>
      </c>
      <c r="B9" s="160" t="s">
        <v>86</v>
      </c>
      <c r="C9" s="111" t="s">
        <v>87</v>
      </c>
      <c r="D9" s="244">
        <v>0.75694444444444453</v>
      </c>
      <c r="E9" s="87" t="s">
        <v>55</v>
      </c>
      <c r="F9" s="245">
        <v>1.5</v>
      </c>
      <c r="G9" s="245">
        <v>1.5</v>
      </c>
      <c r="H9" s="245">
        <f>VLOOKUP($B9, '[1]0106'!$B$6:$N$28, 13, FALSE)</f>
        <v>0.21052631578947367</v>
      </c>
      <c r="I9" s="245">
        <f>VLOOKUP($B9, '[1]0806'!$B$6:$N$28, 13, FALSE)</f>
        <v>0.39130434782608697</v>
      </c>
      <c r="J9" s="245">
        <f>VLOOKUP($B9, '[1]1506'!$B$6:$N$28, 13, FALSE)</f>
        <v>0.2857142857142857</v>
      </c>
      <c r="K9" s="245">
        <f>VLOOKUP($B9, '[1]2206'!$B$6:$N$28, 13, FALSE)</f>
        <v>0.42857142857142855</v>
      </c>
      <c r="L9" s="245">
        <f>VLOOKUP($B9, '[1]2906'!$B$6:$N$28, 13, FALSE)</f>
        <v>0.375</v>
      </c>
      <c r="M9" s="246"/>
      <c r="N9" s="245">
        <f>VLOOKUP($B9, '[1]1008'!$B$6:$N$28, 13, FALSE)</f>
        <v>0.17391304347826086</v>
      </c>
      <c r="O9" s="245">
        <f>VLOOKUP($B9, '[1]1708'!$B$6:$N$28, 13, FALSE)</f>
        <v>0.61111111111111116</v>
      </c>
      <c r="P9" s="245"/>
      <c r="Q9" s="245"/>
      <c r="R9" s="245"/>
      <c r="S9" s="245"/>
      <c r="T9" s="245"/>
      <c r="U9" s="247">
        <f t="shared" si="0"/>
        <v>5.4761405324906463</v>
      </c>
      <c r="W9" s="247">
        <f t="shared" si="1"/>
        <v>0.17391304347826086</v>
      </c>
      <c r="X9" s="247">
        <f t="shared" si="2"/>
        <v>0.21052631578947367</v>
      </c>
      <c r="Y9" s="247">
        <f t="shared" si="3"/>
        <v>0.2857142857142857</v>
      </c>
      <c r="Z9" s="247">
        <f t="shared" si="4"/>
        <v>0.375</v>
      </c>
      <c r="AA9" s="247">
        <f t="shared" si="5"/>
        <v>0.39130434782608697</v>
      </c>
      <c r="AB9" s="247">
        <f t="shared" si="6"/>
        <v>0.42857142857142855</v>
      </c>
      <c r="AC9" s="247">
        <f t="shared" si="7"/>
        <v>0.61111111111111116</v>
      </c>
      <c r="AD9" s="247">
        <f t="shared" si="8"/>
        <v>1.5</v>
      </c>
      <c r="AE9" s="250">
        <f t="shared" si="9"/>
        <v>3.9761405324906471</v>
      </c>
    </row>
    <row r="10" spans="1:31" s="228" customFormat="1" ht="13.2" x14ac:dyDescent="0.25">
      <c r="A10" s="242">
        <v>5</v>
      </c>
      <c r="B10" s="160" t="s">
        <v>132</v>
      </c>
      <c r="C10" s="160" t="s">
        <v>133</v>
      </c>
      <c r="D10" s="244">
        <v>0.75694444444444453</v>
      </c>
      <c r="E10" s="161" t="s">
        <v>63</v>
      </c>
      <c r="F10" s="245">
        <v>1.5</v>
      </c>
      <c r="G10" s="245">
        <v>1.5</v>
      </c>
      <c r="H10" s="245">
        <f>VLOOKUP($B10, '[1]0106'!$B$6:$N$28, 13, FALSE)</f>
        <v>0.31578947368421051</v>
      </c>
      <c r="I10" s="245">
        <f>VLOOKUP($B10, '[1]0806'!$B$6:$N$28, 13, FALSE)</f>
        <v>4.3478260869565216E-2</v>
      </c>
      <c r="J10" s="245">
        <f>VLOOKUP($B10, '[1]1506'!$B$6:$N$28, 13, FALSE)</f>
        <v>0.33333333333333331</v>
      </c>
      <c r="K10" s="245">
        <f>VLOOKUP($B10, '[1]2206'!$B$6:$N$28, 13, FALSE)</f>
        <v>0.23809523809523808</v>
      </c>
      <c r="L10" s="245">
        <f>VLOOKUP($B10, '[1]2906'!$B$6:$N$28, 13, FALSE)</f>
        <v>0.125</v>
      </c>
      <c r="M10" s="246"/>
      <c r="N10" s="245">
        <f>VLOOKUP($B10, '[1]1008'!$B$6:$N$28, 13, FALSE)</f>
        <v>0.2608695652173913</v>
      </c>
      <c r="O10" s="245">
        <v>1.5</v>
      </c>
      <c r="P10" s="245"/>
      <c r="Q10" s="245"/>
      <c r="R10" s="245"/>
      <c r="S10" s="245"/>
      <c r="T10" s="245"/>
      <c r="U10" s="247">
        <f t="shared" si="0"/>
        <v>5.8165658711997397</v>
      </c>
      <c r="W10" s="247">
        <f t="shared" si="1"/>
        <v>4.3478260869565216E-2</v>
      </c>
      <c r="X10" s="247">
        <f t="shared" si="2"/>
        <v>0.125</v>
      </c>
      <c r="Y10" s="247">
        <f t="shared" si="3"/>
        <v>0.23809523809523808</v>
      </c>
      <c r="Z10" s="247">
        <f t="shared" si="4"/>
        <v>0.2608695652173913</v>
      </c>
      <c r="AA10" s="247">
        <f t="shared" si="5"/>
        <v>0.31578947368421051</v>
      </c>
      <c r="AB10" s="247">
        <f t="shared" si="6"/>
        <v>0.33333333333333331</v>
      </c>
      <c r="AC10" s="247">
        <f t="shared" si="7"/>
        <v>1.5</v>
      </c>
      <c r="AD10" s="247">
        <f t="shared" si="8"/>
        <v>1.5</v>
      </c>
      <c r="AE10" s="249">
        <f t="shared" si="9"/>
        <v>4.3165658711997388</v>
      </c>
    </row>
    <row r="11" spans="1:31" s="228" customFormat="1" ht="13.2" x14ac:dyDescent="0.25">
      <c r="A11" s="242">
        <v>6</v>
      </c>
      <c r="B11" s="160" t="s">
        <v>77</v>
      </c>
      <c r="C11" s="86" t="s">
        <v>78</v>
      </c>
      <c r="D11" s="244">
        <v>0.75694444444444453</v>
      </c>
      <c r="E11" s="87" t="s">
        <v>55</v>
      </c>
      <c r="F11" s="245">
        <v>1.5</v>
      </c>
      <c r="G11" s="245">
        <v>1.5</v>
      </c>
      <c r="H11" s="245">
        <f>VLOOKUP($B11, '[1]0106'!$B$6:$N$28, 13, FALSE)</f>
        <v>0.52631578947368418</v>
      </c>
      <c r="I11" s="245">
        <f>VLOOKUP($B11, '[1]0806'!$B$6:$N$28, 13, FALSE)</f>
        <v>0.56521739130434778</v>
      </c>
      <c r="J11" s="245">
        <f>VLOOKUP($B11, '[1]1506'!$B$6:$N$28, 13, FALSE)</f>
        <v>0.42857142857142855</v>
      </c>
      <c r="K11" s="245">
        <f>VLOOKUP($B11, '[1]2206'!$B$6:$N$28, 13, FALSE)</f>
        <v>0.33333333333333331</v>
      </c>
      <c r="L11" s="245">
        <f>VLOOKUP($B11, '[1]2906'!$B$6:$N$28, 13, FALSE)</f>
        <v>0.5</v>
      </c>
      <c r="M11" s="246"/>
      <c r="N11" s="245">
        <f>VLOOKUP($B11, '[1]1008'!$B$6:$N$28, 13, FALSE)</f>
        <v>0.39130434782608697</v>
      </c>
      <c r="O11" s="245">
        <f>VLOOKUP($B11, '[1]1708'!$B$6:$N$28, 13, FALSE)</f>
        <v>0.44444444444444442</v>
      </c>
      <c r="P11" s="245"/>
      <c r="Q11" s="245"/>
      <c r="R11" s="245"/>
      <c r="S11" s="245"/>
      <c r="T11" s="245"/>
      <c r="U11" s="247">
        <f t="shared" si="0"/>
        <v>6.1891867349533252</v>
      </c>
      <c r="W11" s="247">
        <f t="shared" si="1"/>
        <v>0.33333333333333331</v>
      </c>
      <c r="X11" s="247">
        <f t="shared" si="2"/>
        <v>0.39130434782608697</v>
      </c>
      <c r="Y11" s="247">
        <f t="shared" si="3"/>
        <v>0.42857142857142855</v>
      </c>
      <c r="Z11" s="247">
        <f t="shared" si="4"/>
        <v>0.44444444444444442</v>
      </c>
      <c r="AA11" s="247">
        <f t="shared" si="5"/>
        <v>0.5</v>
      </c>
      <c r="AB11" s="247">
        <f t="shared" si="6"/>
        <v>0.52631578947368418</v>
      </c>
      <c r="AC11" s="247">
        <f t="shared" si="7"/>
        <v>0.56521739130434778</v>
      </c>
      <c r="AD11" s="247">
        <f t="shared" si="8"/>
        <v>1.5</v>
      </c>
      <c r="AE11" s="249">
        <f t="shared" si="9"/>
        <v>4.6891867349533252</v>
      </c>
    </row>
    <row r="12" spans="1:31" s="228" customFormat="1" ht="13.2" x14ac:dyDescent="0.25">
      <c r="A12" s="242">
        <v>7</v>
      </c>
      <c r="B12" s="62" t="s">
        <v>74</v>
      </c>
      <c r="C12" s="86" t="s">
        <v>75</v>
      </c>
      <c r="D12" s="244">
        <v>0.75694444444444453</v>
      </c>
      <c r="E12" s="87" t="s">
        <v>55</v>
      </c>
      <c r="F12" s="245">
        <v>1.5</v>
      </c>
      <c r="G12" s="245">
        <v>1.5</v>
      </c>
      <c r="H12" s="245">
        <f>VLOOKUP($B12, '[1]0106'!$B$6:$N$28, 13, FALSE)</f>
        <v>0.78947368421052633</v>
      </c>
      <c r="I12" s="245">
        <f>VLOOKUP($B12, '[1]0806'!$B$6:$N$28, 13, FALSE)</f>
        <v>0.17391304347826086</v>
      </c>
      <c r="J12" s="245">
        <f>VLOOKUP($B12, '[1]1506'!$B$6:$N$28, 13, FALSE)</f>
        <v>0.47619047619047616</v>
      </c>
      <c r="K12" s="245">
        <f>VLOOKUP($B12, '[1]2206'!$B$6:$N$28, 13, FALSE)</f>
        <v>0.8571428571428571</v>
      </c>
      <c r="L12" s="245">
        <f>VLOOKUP($B12, '[1]2906'!$B$6:$N$28, 13, FALSE)</f>
        <v>0.5625</v>
      </c>
      <c r="M12" s="246"/>
      <c r="N12" s="245">
        <f>VLOOKUP($B12, '[1]1008'!$B$6:$N$28, 13, FALSE)</f>
        <v>8.6956521739130432E-2</v>
      </c>
      <c r="O12" s="245">
        <f>VLOOKUP($B12, '[1]1708'!$B$6:$N$28, 13, FALSE)</f>
        <v>0.3888888888888889</v>
      </c>
      <c r="P12" s="245"/>
      <c r="Q12" s="245"/>
      <c r="R12" s="245"/>
      <c r="S12" s="245"/>
      <c r="T12" s="245"/>
      <c r="U12" s="247">
        <f t="shared" si="0"/>
        <v>6.3350654716501404</v>
      </c>
      <c r="W12" s="247">
        <f t="shared" si="1"/>
        <v>8.6956521739130432E-2</v>
      </c>
      <c r="X12" s="247">
        <f t="shared" si="2"/>
        <v>0.17391304347826086</v>
      </c>
      <c r="Y12" s="247">
        <f t="shared" si="3"/>
        <v>0.3888888888888889</v>
      </c>
      <c r="Z12" s="247">
        <f t="shared" si="4"/>
        <v>0.47619047619047616</v>
      </c>
      <c r="AA12" s="247">
        <f t="shared" si="5"/>
        <v>0.5625</v>
      </c>
      <c r="AB12" s="247">
        <f t="shared" si="6"/>
        <v>0.78947368421052633</v>
      </c>
      <c r="AC12" s="247">
        <f t="shared" si="7"/>
        <v>0.8571428571428571</v>
      </c>
      <c r="AD12" s="247">
        <f t="shared" si="8"/>
        <v>1.5</v>
      </c>
      <c r="AE12" s="249">
        <f t="shared" si="9"/>
        <v>4.8350654716501396</v>
      </c>
    </row>
    <row r="13" spans="1:31" s="228" customFormat="1" ht="13.2" x14ac:dyDescent="0.25">
      <c r="A13" s="242">
        <v>8</v>
      </c>
      <c r="B13" s="160" t="s">
        <v>66</v>
      </c>
      <c r="C13" s="86" t="s">
        <v>67</v>
      </c>
      <c r="D13" s="244">
        <v>0.75</v>
      </c>
      <c r="E13" s="87" t="s">
        <v>63</v>
      </c>
      <c r="F13" s="245">
        <v>1.5</v>
      </c>
      <c r="G13" s="245">
        <v>1.5</v>
      </c>
      <c r="H13" s="245">
        <f>VLOOKUP($B13, '[1]0106'!$B$6:$N$28, 13, FALSE)</f>
        <v>0.89473684210526316</v>
      </c>
      <c r="I13" s="245">
        <f>VLOOKUP($B13, '[1]0806'!$B$6:$N$28, 13, FALSE)</f>
        <v>0.34782608695652173</v>
      </c>
      <c r="J13" s="245">
        <f>VLOOKUP($B13, '[1]1506'!$B$6:$N$28, 13, FALSE)</f>
        <v>0.19047619047619047</v>
      </c>
      <c r="K13" s="245">
        <f>VLOOKUP($B13, '[1]2206'!$B$6:$N$28, 13, FALSE)</f>
        <v>0.14285714285714285</v>
      </c>
      <c r="L13" s="245">
        <v>1.5</v>
      </c>
      <c r="M13" s="246"/>
      <c r="N13" s="245">
        <f>VLOOKUP($B13, '[1]1008'!$B$6:$N$28, 13, FALSE)</f>
        <v>0.30434782608695654</v>
      </c>
      <c r="O13" s="245">
        <f>VLOOKUP($B13, '[1]1708'!$B$6:$N$28, 13, FALSE)</f>
        <v>0.22222222222222221</v>
      </c>
      <c r="P13" s="245"/>
      <c r="Q13" s="245"/>
      <c r="R13" s="245"/>
      <c r="S13" s="245"/>
      <c r="T13" s="245"/>
      <c r="U13" s="247">
        <f t="shared" si="0"/>
        <v>6.6024663107042985</v>
      </c>
      <c r="W13" s="247">
        <f t="shared" si="1"/>
        <v>0.14285714285714285</v>
      </c>
      <c r="X13" s="247">
        <f t="shared" si="2"/>
        <v>0.19047619047619047</v>
      </c>
      <c r="Y13" s="247">
        <f t="shared" si="3"/>
        <v>0.22222222222222221</v>
      </c>
      <c r="Z13" s="247">
        <f t="shared" si="4"/>
        <v>0.30434782608695654</v>
      </c>
      <c r="AA13" s="247">
        <f t="shared" si="5"/>
        <v>0.34782608695652173</v>
      </c>
      <c r="AB13" s="247">
        <f t="shared" si="6"/>
        <v>0.89473684210526316</v>
      </c>
      <c r="AC13" s="247">
        <f t="shared" si="7"/>
        <v>1.5</v>
      </c>
      <c r="AD13" s="247">
        <f t="shared" si="8"/>
        <v>1.5</v>
      </c>
      <c r="AE13" s="249">
        <f t="shared" si="9"/>
        <v>5.1024663107042976</v>
      </c>
    </row>
    <row r="14" spans="1:31" s="228" customFormat="1" ht="13.2" x14ac:dyDescent="0.25">
      <c r="A14" s="242">
        <v>9</v>
      </c>
      <c r="B14" s="160" t="s">
        <v>134</v>
      </c>
      <c r="C14" s="123" t="s">
        <v>135</v>
      </c>
      <c r="D14" s="244">
        <v>0.75694444444444453</v>
      </c>
      <c r="E14" s="251" t="s">
        <v>63</v>
      </c>
      <c r="F14" s="245">
        <v>1.5</v>
      </c>
      <c r="G14" s="245">
        <v>1.5</v>
      </c>
      <c r="H14" s="245">
        <f>VLOOKUP($B14, '[1]0106'!$B$6:$N$28, 13, FALSE)</f>
        <v>0.26315789473684209</v>
      </c>
      <c r="I14" s="245">
        <f>VLOOKUP($B14, '[1]0806'!$B$6:$N$28, 13, FALSE)</f>
        <v>0.30434782608695654</v>
      </c>
      <c r="J14" s="245">
        <f>VLOOKUP($B14, '[1]1506'!$B$6:$N$28, 13, FALSE)</f>
        <v>0.38095238095238093</v>
      </c>
      <c r="K14" s="245">
        <f>VLOOKUP($B14, '[1]2206'!$B$6:$N$28, 13, FALSE)</f>
        <v>9.5238095238095233E-2</v>
      </c>
      <c r="L14" s="245">
        <f>VLOOKUP($B14, '[1]2906'!$B$6:$N$28, 13, FALSE)</f>
        <v>0.3125</v>
      </c>
      <c r="M14" s="246"/>
      <c r="N14" s="245">
        <v>1.5</v>
      </c>
      <c r="O14" s="245">
        <v>1.5</v>
      </c>
      <c r="P14" s="245"/>
      <c r="Q14" s="245"/>
      <c r="R14" s="245"/>
      <c r="S14" s="245"/>
      <c r="T14" s="245"/>
      <c r="U14" s="247">
        <f t="shared" si="0"/>
        <v>7.3561961970142749</v>
      </c>
      <c r="W14" s="247">
        <f t="shared" si="1"/>
        <v>9.5238095238095233E-2</v>
      </c>
      <c r="X14" s="247">
        <f t="shared" si="2"/>
        <v>0.26315789473684209</v>
      </c>
      <c r="Y14" s="247">
        <f t="shared" si="3"/>
        <v>0.30434782608695654</v>
      </c>
      <c r="Z14" s="247">
        <f t="shared" si="4"/>
        <v>0.3125</v>
      </c>
      <c r="AA14" s="247">
        <f t="shared" si="5"/>
        <v>0.38095238095238093</v>
      </c>
      <c r="AB14" s="247">
        <f t="shared" si="6"/>
        <v>1.5</v>
      </c>
      <c r="AC14" s="247">
        <f t="shared" si="7"/>
        <v>1.5</v>
      </c>
      <c r="AD14" s="247">
        <f t="shared" si="8"/>
        <v>1.5</v>
      </c>
      <c r="AE14" s="249">
        <f t="shared" si="9"/>
        <v>5.8561961970142749</v>
      </c>
    </row>
    <row r="15" spans="1:31" s="228" customFormat="1" ht="14.4" customHeight="1" x14ac:dyDescent="0.25">
      <c r="A15" s="242">
        <v>10</v>
      </c>
      <c r="B15" s="160" t="s">
        <v>62</v>
      </c>
      <c r="C15" s="123" t="s">
        <v>64</v>
      </c>
      <c r="D15" s="244">
        <v>0.75</v>
      </c>
      <c r="E15" s="251" t="s">
        <v>63</v>
      </c>
      <c r="F15" s="245">
        <v>1.5</v>
      </c>
      <c r="G15" s="245">
        <v>1.5</v>
      </c>
      <c r="H15" s="245">
        <v>1.5</v>
      </c>
      <c r="I15" s="245">
        <f>VLOOKUP($B15, '[1]0806'!$B$6:$N$28, 13, FALSE)</f>
        <v>0.60869565217391308</v>
      </c>
      <c r="J15" s="245">
        <f>VLOOKUP($B15, '[1]1506'!$B$6:$N$28, 13, FALSE)</f>
        <v>0.7142857142857143</v>
      </c>
      <c r="K15" s="245">
        <f>VLOOKUP($B15, '[1]2206'!$B$6:$N$28, 13, FALSE)</f>
        <v>0.5714285714285714</v>
      </c>
      <c r="L15" s="245">
        <f>VLOOKUP($B15, '[1]2906'!$B$6:$N$28, 13, FALSE)</f>
        <v>0.75</v>
      </c>
      <c r="M15" s="246"/>
      <c r="N15" s="245">
        <f>VLOOKUP($B15, '[1]1008'!$B$6:$N$28, 13, FALSE)</f>
        <v>0.43478260869565216</v>
      </c>
      <c r="O15" s="245">
        <f>VLOOKUP($B15, '[1]1708'!$B$6:$N$28, 13, FALSE)</f>
        <v>0.16666666666666666</v>
      </c>
      <c r="P15" s="245"/>
      <c r="Q15" s="245"/>
      <c r="R15" s="245"/>
      <c r="S15" s="245"/>
      <c r="T15" s="245"/>
      <c r="U15" s="247">
        <f t="shared" si="0"/>
        <v>7.745859213250518</v>
      </c>
      <c r="W15" s="247">
        <f t="shared" si="1"/>
        <v>0.16666666666666666</v>
      </c>
      <c r="X15" s="247">
        <f t="shared" si="2"/>
        <v>0.43478260869565216</v>
      </c>
      <c r="Y15" s="247">
        <f t="shared" si="3"/>
        <v>0.5714285714285714</v>
      </c>
      <c r="Z15" s="247">
        <f t="shared" si="4"/>
        <v>0.60869565217391308</v>
      </c>
      <c r="AA15" s="247">
        <f t="shared" si="5"/>
        <v>0.7142857142857143</v>
      </c>
      <c r="AB15" s="247">
        <f t="shared" si="6"/>
        <v>0.75</v>
      </c>
      <c r="AC15" s="247">
        <f t="shared" si="7"/>
        <v>1.5</v>
      </c>
      <c r="AD15" s="247">
        <f t="shared" si="8"/>
        <v>1.5</v>
      </c>
      <c r="AE15" s="249">
        <f t="shared" si="9"/>
        <v>6.2458592132505171</v>
      </c>
    </row>
    <row r="16" spans="1:31" s="228" customFormat="1" ht="14.4" customHeight="1" x14ac:dyDescent="0.25">
      <c r="A16" s="242">
        <v>11</v>
      </c>
      <c r="B16" s="123" t="s">
        <v>107</v>
      </c>
      <c r="C16" s="199" t="s">
        <v>136</v>
      </c>
      <c r="D16" s="244">
        <v>0.75694444444444453</v>
      </c>
      <c r="E16" s="252" t="s">
        <v>55</v>
      </c>
      <c r="F16" s="245">
        <v>1.5</v>
      </c>
      <c r="G16" s="245">
        <v>1.5</v>
      </c>
      <c r="H16" s="245">
        <f>VLOOKUP($B16, '[1]0106'!$B$6:$N$28, 13, FALSE)</f>
        <v>0.10526315789473684</v>
      </c>
      <c r="I16" s="245">
        <f>VLOOKUP($B16, '[1]0806'!$B$6:$N$28, 13, FALSE)</f>
        <v>0.47826086956521741</v>
      </c>
      <c r="J16" s="245">
        <v>1.5</v>
      </c>
      <c r="K16" s="245">
        <f>VLOOKUP($B16, '[1]2206'!$B$6:$N$28, 13, FALSE)</f>
        <v>0.47619047619047616</v>
      </c>
      <c r="L16" s="245">
        <f>VLOOKUP($B16, '[1]2906'!$B$6:$N$28, 13, FALSE)</f>
        <v>0.25</v>
      </c>
      <c r="M16" s="246"/>
      <c r="N16" s="245">
        <f>VLOOKUP($B16, '[1]1008'!$B$6:$N$28, 13, FALSE)</f>
        <v>0.95652173913043481</v>
      </c>
      <c r="O16" s="245">
        <f>VLOOKUP($B16, '[1]1708'!$B$6:$N$28, 13, FALSE)</f>
        <v>1</v>
      </c>
      <c r="P16" s="245"/>
      <c r="Q16" s="245"/>
      <c r="R16" s="245"/>
      <c r="S16" s="245"/>
      <c r="T16" s="245"/>
      <c r="U16" s="247">
        <f t="shared" si="0"/>
        <v>7.7662362427808649</v>
      </c>
      <c r="W16" s="247">
        <f t="shared" si="1"/>
        <v>0.10526315789473684</v>
      </c>
      <c r="X16" s="247">
        <f t="shared" si="2"/>
        <v>0.25</v>
      </c>
      <c r="Y16" s="247">
        <f t="shared" si="3"/>
        <v>0.47619047619047616</v>
      </c>
      <c r="Z16" s="247">
        <f t="shared" si="4"/>
        <v>0.47826086956521741</v>
      </c>
      <c r="AA16" s="247">
        <f t="shared" si="5"/>
        <v>0.95652173913043481</v>
      </c>
      <c r="AB16" s="247">
        <f t="shared" si="6"/>
        <v>1</v>
      </c>
      <c r="AC16" s="247">
        <f t="shared" si="7"/>
        <v>1.5</v>
      </c>
      <c r="AD16" s="247">
        <f t="shared" si="8"/>
        <v>1.5</v>
      </c>
      <c r="AE16" s="249">
        <f t="shared" si="9"/>
        <v>6.2662362427808649</v>
      </c>
    </row>
    <row r="17" spans="1:31" s="228" customFormat="1" ht="14.4" customHeight="1" x14ac:dyDescent="0.25">
      <c r="A17" s="242">
        <v>12</v>
      </c>
      <c r="B17" s="86" t="s">
        <v>95</v>
      </c>
      <c r="C17" s="86" t="s">
        <v>96</v>
      </c>
      <c r="D17" s="244">
        <v>0.75694444444444453</v>
      </c>
      <c r="E17" s="87" t="s">
        <v>55</v>
      </c>
      <c r="F17" s="245">
        <v>1.5</v>
      </c>
      <c r="G17" s="245">
        <v>1.5</v>
      </c>
      <c r="H17" s="245">
        <f>VLOOKUP($B17, '[1]0106'!$B$6:$N$28, 13, FALSE)</f>
        <v>0.42105263157894735</v>
      </c>
      <c r="I17" s="245">
        <f>VLOOKUP($B17, '[1]0806'!$B$6:$N$28, 13, FALSE)</f>
        <v>0.43478260869565216</v>
      </c>
      <c r="J17" s="245">
        <v>1.5</v>
      </c>
      <c r="K17" s="245">
        <f>VLOOKUP($B17, '[1]2206'!$B$6:$N$28, 13, FALSE)</f>
        <v>0.66666666666666663</v>
      </c>
      <c r="L17" s="245">
        <f>VLOOKUP($B17, '[1]2906'!$B$6:$N$28, 13, FALSE)</f>
        <v>0.4375</v>
      </c>
      <c r="M17" s="246"/>
      <c r="N17" s="245">
        <f>VLOOKUP($B17, '[1]1008'!$B$6:$N$28, 13, FALSE)</f>
        <v>0.60869565217391308</v>
      </c>
      <c r="O17" s="245">
        <f>VLOOKUP($B17, '[1]1708'!$B$6:$N$28, 13, FALSE)</f>
        <v>0.77777777777777779</v>
      </c>
      <c r="P17" s="245"/>
      <c r="Q17" s="245"/>
      <c r="R17" s="245"/>
      <c r="S17" s="245"/>
      <c r="T17" s="245"/>
      <c r="U17" s="247">
        <f t="shared" si="0"/>
        <v>7.846475336892957</v>
      </c>
      <c r="W17" s="247">
        <f t="shared" si="1"/>
        <v>0.42105263157894735</v>
      </c>
      <c r="X17" s="247">
        <f t="shared" si="2"/>
        <v>0.43478260869565216</v>
      </c>
      <c r="Y17" s="247">
        <f t="shared" si="3"/>
        <v>0.4375</v>
      </c>
      <c r="Z17" s="247">
        <f t="shared" si="4"/>
        <v>0.60869565217391308</v>
      </c>
      <c r="AA17" s="247">
        <f t="shared" si="5"/>
        <v>0.66666666666666663</v>
      </c>
      <c r="AB17" s="247">
        <f t="shared" si="6"/>
        <v>0.77777777777777779</v>
      </c>
      <c r="AC17" s="247">
        <f t="shared" si="7"/>
        <v>1.5</v>
      </c>
      <c r="AD17" s="247">
        <f t="shared" si="8"/>
        <v>1.5</v>
      </c>
      <c r="AE17" s="249">
        <f t="shared" si="9"/>
        <v>6.346475336892957</v>
      </c>
    </row>
    <row r="18" spans="1:31" s="228" customFormat="1" ht="14.4" customHeight="1" x14ac:dyDescent="0.25">
      <c r="A18" s="242">
        <v>13</v>
      </c>
      <c r="B18" s="160" t="s">
        <v>82</v>
      </c>
      <c r="C18" s="160" t="s">
        <v>57</v>
      </c>
      <c r="D18" s="244">
        <v>0.75</v>
      </c>
      <c r="E18" s="161" t="s">
        <v>83</v>
      </c>
      <c r="F18" s="245">
        <v>1.5</v>
      </c>
      <c r="G18" s="245">
        <v>1.5</v>
      </c>
      <c r="H18" s="245">
        <f>VLOOKUP($B18, '[1]0106'!$B$6:$N$28, 13, FALSE)</f>
        <v>0.47368421052631576</v>
      </c>
      <c r="I18" s="245">
        <f>VLOOKUP($B18, '[1]0806'!$B$6:$N$28, 13, FALSE)</f>
        <v>1.5</v>
      </c>
      <c r="J18" s="245">
        <f>VLOOKUP($B18, '[1]1506'!$B$6:$N$28, 13, FALSE)</f>
        <v>0.66666666666666663</v>
      </c>
      <c r="K18" s="245">
        <f>VLOOKUP($B18, '[1]2206'!$B$6:$N$28, 13, FALSE)</f>
        <v>0.52380952380952384</v>
      </c>
      <c r="L18" s="245">
        <f>VLOOKUP($B18, '[1]2906'!$B$6:$N$28, 13, FALSE)</f>
        <v>0.6875</v>
      </c>
      <c r="M18" s="246"/>
      <c r="N18" s="245">
        <f>VLOOKUP($B18, '[1]1008'!$B$6:$N$28, 13, FALSE)</f>
        <v>0.65217391304347827</v>
      </c>
      <c r="O18" s="245">
        <f>VLOOKUP($B18, '[1]1708'!$B$6:$N$28, 13, FALSE)</f>
        <v>0.55555555555555558</v>
      </c>
      <c r="P18" s="245"/>
      <c r="Q18" s="245"/>
      <c r="R18" s="245"/>
      <c r="S18" s="245"/>
      <c r="T18" s="245"/>
      <c r="U18" s="247">
        <f t="shared" si="0"/>
        <v>8.0593898696015405</v>
      </c>
      <c r="W18" s="247">
        <f t="shared" si="1"/>
        <v>0.47368421052631576</v>
      </c>
      <c r="X18" s="247">
        <f t="shared" si="2"/>
        <v>0.52380952380952384</v>
      </c>
      <c r="Y18" s="247">
        <f t="shared" si="3"/>
        <v>0.55555555555555558</v>
      </c>
      <c r="Z18" s="247">
        <f t="shared" si="4"/>
        <v>0.65217391304347827</v>
      </c>
      <c r="AA18" s="247">
        <f t="shared" si="5"/>
        <v>0.66666666666666663</v>
      </c>
      <c r="AB18" s="247">
        <f t="shared" si="6"/>
        <v>0.6875</v>
      </c>
      <c r="AC18" s="247">
        <f t="shared" si="7"/>
        <v>1.5</v>
      </c>
      <c r="AD18" s="247">
        <f t="shared" si="8"/>
        <v>1.5</v>
      </c>
      <c r="AE18" s="249">
        <f t="shared" si="9"/>
        <v>6.5593898696015405</v>
      </c>
    </row>
    <row r="19" spans="1:31" s="228" customFormat="1" ht="14.4" customHeight="1" x14ac:dyDescent="0.25">
      <c r="A19" s="242">
        <v>14</v>
      </c>
      <c r="B19" s="160" t="s">
        <v>89</v>
      </c>
      <c r="C19" s="160" t="s">
        <v>90</v>
      </c>
      <c r="D19" s="244">
        <v>0.75</v>
      </c>
      <c r="E19" s="161" t="s">
        <v>55</v>
      </c>
      <c r="F19" s="245">
        <v>1.5</v>
      </c>
      <c r="G19" s="245">
        <v>1.5</v>
      </c>
      <c r="H19" s="245">
        <f>VLOOKUP($B19, '[1]0106'!$B$6:$N$28, 13, FALSE)</f>
        <v>0.68421052631578949</v>
      </c>
      <c r="I19" s="245">
        <f>VLOOKUP($B19, '[1]0806'!$B$6:$N$28, 13, FALSE)</f>
        <v>0.52173913043478259</v>
      </c>
      <c r="J19" s="245">
        <f>VLOOKUP($B19, '[1]1506'!$B$6:$N$28, 13, FALSE)</f>
        <v>0.52380952380952384</v>
      </c>
      <c r="K19" s="245">
        <f>VLOOKUP($B19, '[1]2206'!$B$6:$N$28, 13, FALSE)</f>
        <v>0.76190476190476186</v>
      </c>
      <c r="L19" s="245">
        <f>VLOOKUP($B19, '[1]2906'!$B$6:$N$28, 13, FALSE)</f>
        <v>0.875</v>
      </c>
      <c r="M19" s="246"/>
      <c r="N19" s="245">
        <v>1.5</v>
      </c>
      <c r="O19" s="245">
        <f>VLOOKUP($B19, '[1]1708'!$B$6:$N$28, 13, FALSE)</f>
        <v>0.66666666666666663</v>
      </c>
      <c r="P19" s="245"/>
      <c r="Q19" s="245"/>
      <c r="R19" s="245"/>
      <c r="S19" s="245"/>
      <c r="T19" s="245"/>
      <c r="U19" s="247">
        <f t="shared" si="0"/>
        <v>8.5333306091315233</v>
      </c>
      <c r="W19" s="247">
        <f t="shared" si="1"/>
        <v>0.52173913043478259</v>
      </c>
      <c r="X19" s="247">
        <f t="shared" si="2"/>
        <v>0.52380952380952384</v>
      </c>
      <c r="Y19" s="247">
        <f t="shared" si="3"/>
        <v>0.66666666666666663</v>
      </c>
      <c r="Z19" s="247">
        <f t="shared" si="4"/>
        <v>0.68421052631578949</v>
      </c>
      <c r="AA19" s="247">
        <f t="shared" si="5"/>
        <v>0.76190476190476186</v>
      </c>
      <c r="AB19" s="247">
        <f t="shared" si="6"/>
        <v>0.875</v>
      </c>
      <c r="AC19" s="247">
        <f t="shared" si="7"/>
        <v>1.5</v>
      </c>
      <c r="AD19" s="247">
        <f t="shared" si="8"/>
        <v>1.5</v>
      </c>
      <c r="AE19" s="249">
        <f t="shared" si="9"/>
        <v>7.0333306091315242</v>
      </c>
    </row>
    <row r="20" spans="1:31" s="228" customFormat="1" ht="14.4" customHeight="1" x14ac:dyDescent="0.25">
      <c r="A20" s="242">
        <v>15</v>
      </c>
      <c r="B20" s="160" t="s">
        <v>69</v>
      </c>
      <c r="C20" s="160" t="s">
        <v>70</v>
      </c>
      <c r="D20" s="244">
        <v>0.75694444444444453</v>
      </c>
      <c r="E20" s="161" t="s">
        <v>63</v>
      </c>
      <c r="F20" s="245">
        <v>1.5</v>
      </c>
      <c r="G20" s="245">
        <v>1.5</v>
      </c>
      <c r="H20" s="245">
        <f>VLOOKUP($B20, '[1]0106'!$B$6:$N$28, 13, FALSE)</f>
        <v>0.57894736842105265</v>
      </c>
      <c r="I20" s="245">
        <v>1.5</v>
      </c>
      <c r="J20" s="245">
        <f>VLOOKUP($B20, '[1]1506'!$B$6:$N$28, 13, FALSE)</f>
        <v>0.76190476190476186</v>
      </c>
      <c r="K20" s="245">
        <f>VLOOKUP($B20, '[1]2206'!$B$6:$N$28, 13, FALSE)</f>
        <v>0.61904761904761907</v>
      </c>
      <c r="L20" s="245">
        <v>1.5</v>
      </c>
      <c r="M20" s="246"/>
      <c r="N20" s="245">
        <f>VLOOKUP($B20, '[1]1008'!$B$6:$N$28, 13, FALSE)</f>
        <v>0.78260869565217395</v>
      </c>
      <c r="O20" s="245">
        <f>VLOOKUP($B20, '[1]1708'!$B$6:$N$28, 13, FALSE)</f>
        <v>0.27777777777777779</v>
      </c>
      <c r="P20" s="245"/>
      <c r="Q20" s="245"/>
      <c r="R20" s="245"/>
      <c r="S20" s="245"/>
      <c r="T20" s="245"/>
      <c r="U20" s="247">
        <f t="shared" si="0"/>
        <v>9.0202862228033869</v>
      </c>
      <c r="W20" s="247">
        <f t="shared" si="1"/>
        <v>0.27777777777777779</v>
      </c>
      <c r="X20" s="247">
        <f t="shared" si="2"/>
        <v>0.57894736842105265</v>
      </c>
      <c r="Y20" s="247">
        <f t="shared" si="3"/>
        <v>0.61904761904761907</v>
      </c>
      <c r="Z20" s="247">
        <f t="shared" si="4"/>
        <v>0.76190476190476186</v>
      </c>
      <c r="AA20" s="247">
        <f t="shared" si="5"/>
        <v>0.78260869565217395</v>
      </c>
      <c r="AB20" s="247">
        <f t="shared" si="6"/>
        <v>1.5</v>
      </c>
      <c r="AC20" s="247">
        <f t="shared" si="7"/>
        <v>1.5</v>
      </c>
      <c r="AD20" s="247">
        <f t="shared" si="8"/>
        <v>1.5</v>
      </c>
      <c r="AE20" s="249">
        <f t="shared" si="9"/>
        <v>7.5202862228033851</v>
      </c>
    </row>
    <row r="21" spans="1:31" s="228" customFormat="1" ht="14.4" customHeight="1" x14ac:dyDescent="0.25">
      <c r="A21" s="242">
        <v>16</v>
      </c>
      <c r="B21" s="160" t="s">
        <v>101</v>
      </c>
      <c r="C21" s="160" t="s">
        <v>102</v>
      </c>
      <c r="D21" s="244">
        <v>0.75</v>
      </c>
      <c r="E21" s="161" t="s">
        <v>55</v>
      </c>
      <c r="F21" s="245">
        <v>1.5</v>
      </c>
      <c r="G21" s="245">
        <v>1.5</v>
      </c>
      <c r="H21" s="245">
        <f>VLOOKUP($B21, '[1]0106'!$B$6:$N$28, 13, FALSE)</f>
        <v>0.73684210526315785</v>
      </c>
      <c r="I21" s="245">
        <f>VLOOKUP($B21, '[1]0806'!$B$6:$N$28, 13, FALSE)</f>
        <v>0.91304347826086951</v>
      </c>
      <c r="J21" s="245">
        <f>VLOOKUP($B21, '[1]1506'!$B$6:$N$28, 13, FALSE)</f>
        <v>0.8571428571428571</v>
      </c>
      <c r="K21" s="245">
        <f>VLOOKUP($B21, '[1]2206'!$B$6:$N$28, 13, FALSE)</f>
        <v>0.95238095238095233</v>
      </c>
      <c r="L21" s="245">
        <f>VLOOKUP($B21, '[1]2906'!$B$6:$N$28, 13, FALSE)</f>
        <v>0.9375</v>
      </c>
      <c r="M21" s="246"/>
      <c r="N21" s="245">
        <f>VLOOKUP($B21, '[1]1008'!$B$6:$N$28, 13, FALSE)</f>
        <v>0.91304347826086951</v>
      </c>
      <c r="O21" s="245">
        <f>VLOOKUP($B21, '[1]1708'!$B$6:$N$28, 13, FALSE)</f>
        <v>0.88888888888888884</v>
      </c>
      <c r="P21" s="245"/>
      <c r="Q21" s="245"/>
      <c r="R21" s="245"/>
      <c r="S21" s="245"/>
      <c r="T21" s="245"/>
      <c r="U21" s="247">
        <f t="shared" si="0"/>
        <v>9.1988417601975954</v>
      </c>
      <c r="W21" s="247">
        <f t="shared" si="1"/>
        <v>0.73684210526315785</v>
      </c>
      <c r="X21" s="247">
        <f t="shared" si="2"/>
        <v>0.8571428571428571</v>
      </c>
      <c r="Y21" s="247">
        <f t="shared" si="3"/>
        <v>0.88888888888888884</v>
      </c>
      <c r="Z21" s="247">
        <f t="shared" si="4"/>
        <v>0.91304347826086951</v>
      </c>
      <c r="AA21" s="247">
        <f t="shared" si="5"/>
        <v>0.91304347826086951</v>
      </c>
      <c r="AB21" s="247">
        <f t="shared" si="6"/>
        <v>0.9375</v>
      </c>
      <c r="AC21" s="247">
        <f t="shared" si="7"/>
        <v>0.95238095238095233</v>
      </c>
      <c r="AD21" s="247">
        <f t="shared" si="8"/>
        <v>1.5</v>
      </c>
      <c r="AE21" s="249">
        <f t="shared" si="9"/>
        <v>7.6988417601975954</v>
      </c>
    </row>
    <row r="22" spans="1:31" s="228" customFormat="1" ht="14.4" customHeight="1" x14ac:dyDescent="0.25">
      <c r="A22" s="242">
        <v>17</v>
      </c>
      <c r="B22" s="253" t="s">
        <v>137</v>
      </c>
      <c r="C22" s="254" t="s">
        <v>138</v>
      </c>
      <c r="D22" s="244">
        <v>0.75</v>
      </c>
      <c r="E22" s="255" t="s">
        <v>63</v>
      </c>
      <c r="F22" s="245">
        <v>1.5</v>
      </c>
      <c r="G22" s="245">
        <v>1.5</v>
      </c>
      <c r="H22" s="245">
        <f>VLOOKUP($B22, '[1]0106'!$B$6:$N$28, 13, FALSE)</f>
        <v>0.63157894736842102</v>
      </c>
      <c r="I22" s="245">
        <f>VLOOKUP($B22, '[1]0806'!$B$6:$N$28, 13, FALSE)</f>
        <v>0.69565217391304346</v>
      </c>
      <c r="J22" s="245">
        <v>1.5</v>
      </c>
      <c r="K22" s="245">
        <f>VLOOKUP($B22, '[1]2206'!$B$6:$N$28, 13, FALSE)</f>
        <v>0.90476190476190477</v>
      </c>
      <c r="L22" s="245">
        <v>1.5</v>
      </c>
      <c r="M22" s="246"/>
      <c r="N22" s="245">
        <f>VLOOKUP($B22, '[1]1008'!$B$6:$N$28, 13, FALSE)</f>
        <v>0.56521739130434778</v>
      </c>
      <c r="O22" s="245">
        <v>1.5</v>
      </c>
      <c r="P22" s="245"/>
      <c r="Q22" s="245"/>
      <c r="R22" s="245"/>
      <c r="S22" s="245"/>
      <c r="T22" s="245"/>
      <c r="U22" s="247">
        <f t="shared" si="0"/>
        <v>10.297210417347717</v>
      </c>
      <c r="W22" s="247">
        <f t="shared" si="1"/>
        <v>0.56521739130434778</v>
      </c>
      <c r="X22" s="247">
        <f t="shared" si="2"/>
        <v>0.63157894736842102</v>
      </c>
      <c r="Y22" s="247">
        <f t="shared" si="3"/>
        <v>0.69565217391304346</v>
      </c>
      <c r="Z22" s="247">
        <f t="shared" si="4"/>
        <v>0.90476190476190477</v>
      </c>
      <c r="AA22" s="247">
        <f t="shared" si="5"/>
        <v>1.5</v>
      </c>
      <c r="AB22" s="247">
        <f t="shared" si="6"/>
        <v>1.5</v>
      </c>
      <c r="AC22" s="247">
        <f t="shared" si="7"/>
        <v>1.5</v>
      </c>
      <c r="AD22" s="247">
        <f t="shared" si="8"/>
        <v>1.5</v>
      </c>
      <c r="AE22" s="249">
        <f t="shared" si="9"/>
        <v>8.797210417347717</v>
      </c>
    </row>
    <row r="23" spans="1:31" s="228" customFormat="1" ht="14.4" customHeight="1" x14ac:dyDescent="0.25">
      <c r="A23" s="242">
        <v>18</v>
      </c>
      <c r="B23" s="253" t="s">
        <v>80</v>
      </c>
      <c r="C23" s="253" t="s">
        <v>67</v>
      </c>
      <c r="D23" s="244">
        <v>0.75</v>
      </c>
      <c r="E23" s="255" t="s">
        <v>55</v>
      </c>
      <c r="F23" s="245">
        <v>1.5</v>
      </c>
      <c r="G23" s="245">
        <v>1.5</v>
      </c>
      <c r="H23" s="245">
        <v>1.5</v>
      </c>
      <c r="I23" s="245">
        <v>1.5</v>
      </c>
      <c r="J23" s="245">
        <f>VLOOKUP($B23, '[1]1506'!$B$6:$N$28, 13, FALSE)</f>
        <v>0.80952380952380953</v>
      </c>
      <c r="K23" s="245">
        <v>1.5</v>
      </c>
      <c r="L23" s="245">
        <f>VLOOKUP($B23, '[1]2906'!$B$6:$N$28, 13, FALSE)</f>
        <v>0.625</v>
      </c>
      <c r="M23" s="246"/>
      <c r="N23" s="245">
        <f>VLOOKUP($B23, '[1]1008'!$B$6:$N$28, 13, FALSE)</f>
        <v>1</v>
      </c>
      <c r="O23" s="245">
        <f>VLOOKUP($B23, '[1]1708'!$B$6:$N$28, 13, FALSE)</f>
        <v>0.5</v>
      </c>
      <c r="P23" s="245"/>
      <c r="Q23" s="245"/>
      <c r="R23" s="245"/>
      <c r="S23" s="245"/>
      <c r="T23" s="245"/>
      <c r="U23" s="247">
        <f t="shared" si="0"/>
        <v>10.43452380952381</v>
      </c>
      <c r="W23" s="247">
        <f t="shared" si="1"/>
        <v>0.5</v>
      </c>
      <c r="X23" s="247">
        <f t="shared" si="2"/>
        <v>0.625</v>
      </c>
      <c r="Y23" s="247">
        <f t="shared" si="3"/>
        <v>0.80952380952380953</v>
      </c>
      <c r="Z23" s="247">
        <f t="shared" si="4"/>
        <v>1</v>
      </c>
      <c r="AA23" s="247">
        <f t="shared" si="5"/>
        <v>1.5</v>
      </c>
      <c r="AB23" s="247">
        <f t="shared" si="6"/>
        <v>1.5</v>
      </c>
      <c r="AC23" s="247">
        <f t="shared" si="7"/>
        <v>1.5</v>
      </c>
      <c r="AD23" s="247">
        <f t="shared" si="8"/>
        <v>1.5</v>
      </c>
      <c r="AE23" s="249">
        <f t="shared" si="9"/>
        <v>8.9345238095238102</v>
      </c>
    </row>
    <row r="24" spans="1:31" s="228" customFormat="1" ht="14.4" customHeight="1" x14ac:dyDescent="0.3">
      <c r="A24" s="242">
        <v>19</v>
      </c>
      <c r="B24" s="111" t="s">
        <v>139</v>
      </c>
      <c r="C24" s="199" t="s">
        <v>140</v>
      </c>
      <c r="D24" s="244">
        <v>0.75</v>
      </c>
      <c r="E24" s="197" t="s">
        <v>55</v>
      </c>
      <c r="F24" s="245">
        <v>1.5</v>
      </c>
      <c r="G24" s="245">
        <v>1.5</v>
      </c>
      <c r="H24" s="245">
        <v>1.5</v>
      </c>
      <c r="I24" s="245">
        <v>1.5</v>
      </c>
      <c r="J24" s="245">
        <f>VLOOKUP($B24, '[1]1506'!$B$6:$N$28, 13, FALSE)</f>
        <v>0.95238095238095233</v>
      </c>
      <c r="K24" s="245">
        <f>VLOOKUP($B24, '[1]2206'!$B$6:$N$28, 13, FALSE)</f>
        <v>0.7142857142857143</v>
      </c>
      <c r="L24" s="245">
        <f>VLOOKUP($B24, '[1]2906'!$B$6:$N$28, 13, FALSE)</f>
        <v>0.8125</v>
      </c>
      <c r="M24" s="246"/>
      <c r="N24" s="245">
        <f>VLOOKUP($B24, '[1]1008'!$B$6:$N$28, 13, FALSE)</f>
        <v>0.69565217391304346</v>
      </c>
      <c r="O24" s="245">
        <v>1.5</v>
      </c>
      <c r="P24" s="245"/>
      <c r="Q24" s="245"/>
      <c r="R24" s="245"/>
      <c r="S24" s="245"/>
      <c r="T24" s="245"/>
      <c r="U24" s="247">
        <f t="shared" si="0"/>
        <v>10.674818840579711</v>
      </c>
      <c r="V24" s="220"/>
      <c r="W24" s="247">
        <f t="shared" si="1"/>
        <v>0.69565217391304346</v>
      </c>
      <c r="X24" s="247">
        <f t="shared" si="2"/>
        <v>0.7142857142857143</v>
      </c>
      <c r="Y24" s="247">
        <f t="shared" si="3"/>
        <v>0.8125</v>
      </c>
      <c r="Z24" s="247">
        <f t="shared" si="4"/>
        <v>0.95238095238095233</v>
      </c>
      <c r="AA24" s="247">
        <f t="shared" si="5"/>
        <v>1.5</v>
      </c>
      <c r="AB24" s="247">
        <f t="shared" si="6"/>
        <v>1.5</v>
      </c>
      <c r="AC24" s="247">
        <f t="shared" si="7"/>
        <v>1.5</v>
      </c>
      <c r="AD24" s="247">
        <f t="shared" si="8"/>
        <v>1.5</v>
      </c>
      <c r="AE24" s="249">
        <f t="shared" si="9"/>
        <v>9.1748188405797109</v>
      </c>
    </row>
    <row r="25" spans="1:31" s="228" customFormat="1" ht="14.4" customHeight="1" x14ac:dyDescent="0.25">
      <c r="A25" s="242">
        <v>20</v>
      </c>
      <c r="B25" s="86" t="s">
        <v>141</v>
      </c>
      <c r="C25" s="256" t="s">
        <v>142</v>
      </c>
      <c r="D25" s="244">
        <v>0.75</v>
      </c>
      <c r="E25" s="257" t="s">
        <v>55</v>
      </c>
      <c r="F25" s="245">
        <v>1.5</v>
      </c>
      <c r="G25" s="245">
        <v>1.5</v>
      </c>
      <c r="H25" s="245">
        <v>1.5</v>
      </c>
      <c r="I25" s="245">
        <f>VLOOKUP($B25, '[1]0806'!$B$6:$N$28, 13, FALSE)</f>
        <v>0.78260869565217395</v>
      </c>
      <c r="J25" s="245">
        <f>VLOOKUP($B25, '[1]1506'!$B$6:$N$28, 13, FALSE)</f>
        <v>0.61904761904761907</v>
      </c>
      <c r="K25" s="245">
        <v>1.5</v>
      </c>
      <c r="L25" s="245">
        <f>VLOOKUP($B25, '[1]2906'!$B$6:$N$28, 13, FALSE)</f>
        <v>1</v>
      </c>
      <c r="M25" s="246"/>
      <c r="N25" s="245">
        <f>VLOOKUP($B25, '[1]1008'!$B$6:$N$28, 13, FALSE)</f>
        <v>0.82608695652173914</v>
      </c>
      <c r="O25" s="245">
        <v>1.5</v>
      </c>
      <c r="P25" s="245"/>
      <c r="Q25" s="245"/>
      <c r="R25" s="245"/>
      <c r="S25" s="245"/>
      <c r="T25" s="245"/>
      <c r="U25" s="247">
        <f t="shared" si="0"/>
        <v>10.727743271221531</v>
      </c>
      <c r="W25" s="247">
        <f t="shared" si="1"/>
        <v>0.61904761904761907</v>
      </c>
      <c r="X25" s="247">
        <f t="shared" si="2"/>
        <v>0.78260869565217395</v>
      </c>
      <c r="Y25" s="247">
        <f t="shared" si="3"/>
        <v>0.82608695652173914</v>
      </c>
      <c r="Z25" s="247">
        <f t="shared" si="4"/>
        <v>1</v>
      </c>
      <c r="AA25" s="247">
        <f t="shared" si="5"/>
        <v>1.5</v>
      </c>
      <c r="AB25" s="247">
        <f t="shared" si="6"/>
        <v>1.5</v>
      </c>
      <c r="AC25" s="247">
        <f t="shared" si="7"/>
        <v>1.5</v>
      </c>
      <c r="AD25" s="247">
        <f t="shared" si="8"/>
        <v>1.5</v>
      </c>
      <c r="AE25" s="249">
        <f t="shared" si="9"/>
        <v>9.2277432712215326</v>
      </c>
    </row>
    <row r="26" spans="1:31" s="228" customFormat="1" ht="14.4" customHeight="1" x14ac:dyDescent="0.25">
      <c r="A26" s="242">
        <v>21</v>
      </c>
      <c r="B26" s="86" t="s">
        <v>143</v>
      </c>
      <c r="C26" s="253" t="s">
        <v>144</v>
      </c>
      <c r="D26" s="244">
        <v>0.75</v>
      </c>
      <c r="E26" s="257" t="s">
        <v>63</v>
      </c>
      <c r="F26" s="245">
        <v>1.5</v>
      </c>
      <c r="G26" s="245">
        <v>1.5</v>
      </c>
      <c r="H26" s="245">
        <v>1.5</v>
      </c>
      <c r="I26" s="245">
        <f>VLOOKUP($B26, '[1]0806'!$B$6:$N$28, 13, FALSE)</f>
        <v>0.13043478260869565</v>
      </c>
      <c r="J26" s="245">
        <v>1.5</v>
      </c>
      <c r="K26" s="245">
        <f>VLOOKUP($B26, '[1]2206'!$B$6:$N$28, 13, FALSE)</f>
        <v>0.19047619047619047</v>
      </c>
      <c r="L26" s="245">
        <v>1.5</v>
      </c>
      <c r="M26" s="246"/>
      <c r="N26" s="245">
        <v>1.5</v>
      </c>
      <c r="O26" s="245">
        <v>1.5</v>
      </c>
      <c r="P26" s="245"/>
      <c r="Q26" s="245"/>
      <c r="R26" s="245"/>
      <c r="S26" s="245"/>
      <c r="T26" s="245"/>
      <c r="U26" s="247">
        <f t="shared" si="0"/>
        <v>10.820910973084885</v>
      </c>
      <c r="W26" s="247">
        <f t="shared" si="1"/>
        <v>0.13043478260869565</v>
      </c>
      <c r="X26" s="247">
        <f t="shared" si="2"/>
        <v>0.19047619047619047</v>
      </c>
      <c r="Y26" s="247">
        <f t="shared" si="3"/>
        <v>1.5</v>
      </c>
      <c r="Z26" s="247">
        <f t="shared" si="4"/>
        <v>1.5</v>
      </c>
      <c r="AA26" s="247">
        <f t="shared" si="5"/>
        <v>1.5</v>
      </c>
      <c r="AB26" s="247">
        <f t="shared" si="6"/>
        <v>1.5</v>
      </c>
      <c r="AC26" s="247">
        <f t="shared" si="7"/>
        <v>1.5</v>
      </c>
      <c r="AD26" s="247">
        <f t="shared" si="8"/>
        <v>1.5</v>
      </c>
      <c r="AE26" s="249">
        <f t="shared" si="9"/>
        <v>9.3209109730848851</v>
      </c>
    </row>
    <row r="27" spans="1:31" s="228" customFormat="1" ht="14.4" customHeight="1" x14ac:dyDescent="0.25">
      <c r="A27" s="242">
        <v>22</v>
      </c>
      <c r="B27" s="86" t="s">
        <v>145</v>
      </c>
      <c r="C27" s="258" t="s">
        <v>146</v>
      </c>
      <c r="D27" s="244">
        <v>0.75</v>
      </c>
      <c r="E27" s="258" t="s">
        <v>55</v>
      </c>
      <c r="F27" s="245">
        <v>1.5</v>
      </c>
      <c r="G27" s="245">
        <v>1.5</v>
      </c>
      <c r="H27" s="245">
        <v>1.5</v>
      </c>
      <c r="I27" s="245">
        <v>1.5</v>
      </c>
      <c r="J27" s="245">
        <f>VLOOKUP($B27, '[1]1506'!$B$6:$N$28, 13, FALSE)</f>
        <v>0.23809523809523808</v>
      </c>
      <c r="K27" s="245">
        <v>1.5</v>
      </c>
      <c r="L27" s="245">
        <v>1.5</v>
      </c>
      <c r="M27" s="246"/>
      <c r="N27" s="245">
        <f>VLOOKUP($B27, '[1]1008'!$B$6:$N$28, 13, FALSE)</f>
        <v>0.21739130434782608</v>
      </c>
      <c r="O27" s="245">
        <v>1.5</v>
      </c>
      <c r="P27" s="245"/>
      <c r="Q27" s="245"/>
      <c r="R27" s="245"/>
      <c r="S27" s="245"/>
      <c r="T27" s="245"/>
      <c r="U27" s="247">
        <f t="shared" si="0"/>
        <v>10.955486542443063</v>
      </c>
      <c r="W27" s="247">
        <f t="shared" si="1"/>
        <v>0.21739130434782608</v>
      </c>
      <c r="X27" s="247">
        <f t="shared" si="2"/>
        <v>0.23809523809523808</v>
      </c>
      <c r="Y27" s="247">
        <f t="shared" si="3"/>
        <v>1.5</v>
      </c>
      <c r="Z27" s="247">
        <f t="shared" si="4"/>
        <v>1.5</v>
      </c>
      <c r="AA27" s="247">
        <f t="shared" si="5"/>
        <v>1.5</v>
      </c>
      <c r="AB27" s="247">
        <f t="shared" si="6"/>
        <v>1.5</v>
      </c>
      <c r="AC27" s="247">
        <f t="shared" si="7"/>
        <v>1.5</v>
      </c>
      <c r="AD27" s="247">
        <f t="shared" si="8"/>
        <v>1.5</v>
      </c>
      <c r="AE27" s="249">
        <f t="shared" si="9"/>
        <v>9.4554865424430652</v>
      </c>
    </row>
    <row r="28" spans="1:31" ht="14.4" customHeight="1" x14ac:dyDescent="0.3">
      <c r="A28" s="242">
        <v>23</v>
      </c>
      <c r="B28" s="86" t="s">
        <v>147</v>
      </c>
      <c r="C28" s="86" t="s">
        <v>148</v>
      </c>
      <c r="D28" s="244">
        <v>0.75694444444444453</v>
      </c>
      <c r="E28" s="258" t="s">
        <v>55</v>
      </c>
      <c r="F28" s="245">
        <v>1.5</v>
      </c>
      <c r="G28" s="245">
        <v>1.5</v>
      </c>
      <c r="H28" s="245">
        <v>1.5</v>
      </c>
      <c r="I28" s="245">
        <f>VLOOKUP($B28, '[1]0806'!$B$6:$N$28, 13, FALSE)</f>
        <v>0.73913043478260865</v>
      </c>
      <c r="J28" s="245">
        <f>VLOOKUP($B28, '[1]1506'!$B$6:$N$28, 13, FALSE)</f>
        <v>0.5714285714285714</v>
      </c>
      <c r="K28" s="245">
        <v>1.5</v>
      </c>
      <c r="L28" s="245">
        <v>1.5</v>
      </c>
      <c r="M28" s="246"/>
      <c r="N28" s="245">
        <f>VLOOKUP($B28, '[1]1008'!$B$6:$N$28, 13, FALSE)</f>
        <v>0.73913043478260865</v>
      </c>
      <c r="O28" s="245">
        <v>1.5</v>
      </c>
      <c r="P28" s="245"/>
      <c r="Q28" s="245"/>
      <c r="R28" s="245"/>
      <c r="S28" s="245"/>
      <c r="T28" s="245"/>
      <c r="U28" s="247">
        <f t="shared" si="0"/>
        <v>11.049689440993788</v>
      </c>
      <c r="V28" s="228"/>
      <c r="W28" s="247">
        <f t="shared" si="1"/>
        <v>0.5714285714285714</v>
      </c>
      <c r="X28" s="247">
        <f t="shared" si="2"/>
        <v>0.73913043478260865</v>
      </c>
      <c r="Y28" s="247">
        <f t="shared" si="3"/>
        <v>0.73913043478260865</v>
      </c>
      <c r="Z28" s="247">
        <f t="shared" si="4"/>
        <v>1.5</v>
      </c>
      <c r="AA28" s="247">
        <f t="shared" si="5"/>
        <v>1.5</v>
      </c>
      <c r="AB28" s="247">
        <f t="shared" si="6"/>
        <v>1.5</v>
      </c>
      <c r="AC28" s="247">
        <f t="shared" si="7"/>
        <v>1.5</v>
      </c>
      <c r="AD28" s="247">
        <f t="shared" si="8"/>
        <v>1.5</v>
      </c>
      <c r="AE28" s="249">
        <f t="shared" si="9"/>
        <v>9.549689440993788</v>
      </c>
    </row>
    <row r="29" spans="1:31" ht="14.4" customHeight="1" x14ac:dyDescent="0.3">
      <c r="A29" s="242">
        <v>24</v>
      </c>
      <c r="B29" s="86" t="s">
        <v>98</v>
      </c>
      <c r="C29" s="111" t="s">
        <v>149</v>
      </c>
      <c r="D29" s="244">
        <v>0.75</v>
      </c>
      <c r="E29" s="258" t="s">
        <v>55</v>
      </c>
      <c r="F29" s="245">
        <v>1.5</v>
      </c>
      <c r="G29" s="245">
        <v>1.5</v>
      </c>
      <c r="H29" s="245">
        <f>VLOOKUP($B29, '[1]0106'!$B$6:$N$28, 13, FALSE)</f>
        <v>1</v>
      </c>
      <c r="I29" s="245">
        <f>VLOOKUP($B29, '[1]0806'!$B$6:$N$28, 13, FALSE)</f>
        <v>0.82608695652173914</v>
      </c>
      <c r="J29" s="245">
        <f>VLOOKUP($B29, '[1]1506'!$B$6:$N$28, 13, FALSE)</f>
        <v>1</v>
      </c>
      <c r="K29" s="245">
        <f>VLOOKUP($B29, '[1]2206'!$B$6:$N$28, 13, FALSE)</f>
        <v>1.5</v>
      </c>
      <c r="L29" s="245">
        <v>1.5</v>
      </c>
      <c r="M29" s="246"/>
      <c r="N29" s="245">
        <v>1.5</v>
      </c>
      <c r="O29" s="245">
        <f>VLOOKUP($B29, '[1]1708'!$B$6:$N$28, 13, FALSE)</f>
        <v>0.83333333333333337</v>
      </c>
      <c r="P29" s="245"/>
      <c r="Q29" s="245"/>
      <c r="R29" s="245"/>
      <c r="S29" s="245"/>
      <c r="T29" s="245"/>
      <c r="U29" s="247">
        <f t="shared" si="0"/>
        <v>11.159420289855072</v>
      </c>
      <c r="V29" s="228"/>
      <c r="W29" s="247">
        <f t="shared" si="1"/>
        <v>0.82608695652173914</v>
      </c>
      <c r="X29" s="247">
        <f t="shared" si="2"/>
        <v>0.83333333333333337</v>
      </c>
      <c r="Y29" s="247">
        <f t="shared" si="3"/>
        <v>1</v>
      </c>
      <c r="Z29" s="247">
        <f t="shared" si="4"/>
        <v>1</v>
      </c>
      <c r="AA29" s="247">
        <f t="shared" si="5"/>
        <v>1.5</v>
      </c>
      <c r="AB29" s="247">
        <f t="shared" si="6"/>
        <v>1.5</v>
      </c>
      <c r="AC29" s="247">
        <f t="shared" si="7"/>
        <v>1.5</v>
      </c>
      <c r="AD29" s="247">
        <f t="shared" si="8"/>
        <v>1.5</v>
      </c>
      <c r="AE29" s="249">
        <f t="shared" si="9"/>
        <v>9.6594202898550723</v>
      </c>
    </row>
    <row r="30" spans="1:31" ht="14.4" customHeight="1" x14ac:dyDescent="0.3">
      <c r="A30" s="242">
        <v>25</v>
      </c>
      <c r="B30" s="86" t="s">
        <v>150</v>
      </c>
      <c r="C30" s="111" t="s">
        <v>151</v>
      </c>
      <c r="D30" s="244">
        <v>0.75</v>
      </c>
      <c r="E30" s="258" t="s">
        <v>63</v>
      </c>
      <c r="F30" s="245">
        <v>1.5</v>
      </c>
      <c r="G30" s="245">
        <v>1.5</v>
      </c>
      <c r="H30" s="245">
        <v>1.5</v>
      </c>
      <c r="I30" s="245">
        <f>VLOOKUP($B30, '[1]0806'!$B$6:$N$28, 13, FALSE)</f>
        <v>0.65217391304347827</v>
      </c>
      <c r="J30" s="245">
        <v>1.5</v>
      </c>
      <c r="K30" s="245">
        <v>1.5</v>
      </c>
      <c r="L30" s="245">
        <v>1.5</v>
      </c>
      <c r="M30" s="246"/>
      <c r="N30" s="245">
        <f>VLOOKUP($B30, '[1]1008'!$B$6:$N$28, 13, FALSE)</f>
        <v>0.34782608695652173</v>
      </c>
      <c r="O30" s="245">
        <v>1.5</v>
      </c>
      <c r="P30" s="245"/>
      <c r="Q30" s="245"/>
      <c r="R30" s="245"/>
      <c r="S30" s="245"/>
      <c r="T30" s="245"/>
      <c r="U30" s="247">
        <f t="shared" si="0"/>
        <v>11.5</v>
      </c>
      <c r="V30" s="228"/>
      <c r="W30" s="247">
        <f t="shared" si="1"/>
        <v>0.34782608695652173</v>
      </c>
      <c r="X30" s="247">
        <f t="shared" si="2"/>
        <v>0.65217391304347827</v>
      </c>
      <c r="Y30" s="247">
        <f t="shared" si="3"/>
        <v>1.5</v>
      </c>
      <c r="Z30" s="247">
        <f t="shared" si="4"/>
        <v>1.5</v>
      </c>
      <c r="AA30" s="247">
        <f t="shared" si="5"/>
        <v>1.5</v>
      </c>
      <c r="AB30" s="247">
        <f t="shared" si="6"/>
        <v>1.5</v>
      </c>
      <c r="AC30" s="247">
        <f t="shared" si="7"/>
        <v>1.5</v>
      </c>
      <c r="AD30" s="247">
        <f t="shared" si="8"/>
        <v>1.5</v>
      </c>
      <c r="AE30" s="249">
        <f t="shared" si="9"/>
        <v>10</v>
      </c>
    </row>
    <row r="31" spans="1:31" ht="14.4" customHeight="1" x14ac:dyDescent="0.3">
      <c r="A31" s="242">
        <v>26</v>
      </c>
      <c r="B31" s="86" t="s">
        <v>104</v>
      </c>
      <c r="C31" s="111" t="s">
        <v>105</v>
      </c>
      <c r="D31" s="244">
        <v>0.75694444444444453</v>
      </c>
      <c r="E31" s="258" t="s">
        <v>63</v>
      </c>
      <c r="F31" s="245">
        <v>1.5</v>
      </c>
      <c r="G31" s="245">
        <v>1.5</v>
      </c>
      <c r="H31" s="245">
        <f>VLOOKUP($B31, '[1]0106'!$B$6:$N$28, 13, FALSE)</f>
        <v>0.84210526315789469</v>
      </c>
      <c r="I31" s="245">
        <v>1.5</v>
      </c>
      <c r="J31" s="245">
        <f>VLOOKUP($B31, '[1]1506'!$B$6:$N$28, 13, FALSE)</f>
        <v>0.90476190476190477</v>
      </c>
      <c r="K31" s="245">
        <v>1.5</v>
      </c>
      <c r="L31" s="245">
        <v>1.5</v>
      </c>
      <c r="M31" s="246"/>
      <c r="N31" s="245">
        <v>1.5</v>
      </c>
      <c r="O31" s="245">
        <f>VLOOKUP($B31, '[1]1708'!$B$6:$N$28, 13, FALSE)</f>
        <v>0.94444444444444442</v>
      </c>
      <c r="P31" s="245"/>
      <c r="Q31" s="245"/>
      <c r="R31" s="245"/>
      <c r="S31" s="245"/>
      <c r="T31" s="245"/>
      <c r="U31" s="247">
        <f t="shared" si="0"/>
        <v>11.691311612364244</v>
      </c>
      <c r="V31" s="228"/>
      <c r="W31" s="247">
        <f t="shared" si="1"/>
        <v>0.84210526315789469</v>
      </c>
      <c r="X31" s="247">
        <f t="shared" si="2"/>
        <v>0.90476190476190477</v>
      </c>
      <c r="Y31" s="247">
        <f t="shared" si="3"/>
        <v>0.94444444444444442</v>
      </c>
      <c r="Z31" s="247">
        <f t="shared" si="4"/>
        <v>1.5</v>
      </c>
      <c r="AA31" s="247">
        <f t="shared" si="5"/>
        <v>1.5</v>
      </c>
      <c r="AB31" s="247">
        <f t="shared" si="6"/>
        <v>1.5</v>
      </c>
      <c r="AC31" s="247">
        <f t="shared" si="7"/>
        <v>1.5</v>
      </c>
      <c r="AD31" s="247">
        <f t="shared" si="8"/>
        <v>1.5</v>
      </c>
      <c r="AE31" s="249">
        <f t="shared" si="9"/>
        <v>10.191311612364244</v>
      </c>
    </row>
    <row r="32" spans="1:31" ht="14.4" customHeight="1" x14ac:dyDescent="0.3">
      <c r="A32" s="242">
        <v>27</v>
      </c>
      <c r="B32" s="86" t="s">
        <v>92</v>
      </c>
      <c r="C32" s="86" t="s">
        <v>152</v>
      </c>
      <c r="D32" s="244">
        <v>0.75</v>
      </c>
      <c r="E32" s="258" t="s">
        <v>153</v>
      </c>
      <c r="F32" s="245">
        <v>1.5</v>
      </c>
      <c r="G32" s="245">
        <v>1.5</v>
      </c>
      <c r="H32" s="245">
        <v>1.5</v>
      </c>
      <c r="I32" s="245">
        <v>1.5</v>
      </c>
      <c r="J32" s="245">
        <v>1.5</v>
      </c>
      <c r="K32" s="245">
        <v>1.5</v>
      </c>
      <c r="L32" s="245">
        <v>1.5</v>
      </c>
      <c r="M32" s="246"/>
      <c r="N32" s="245">
        <f>VLOOKUP($B32, '[1]1008'!$B$6:$N$28, 13, FALSE)</f>
        <v>0.52173913043478259</v>
      </c>
      <c r="O32" s="245">
        <f>VLOOKUP($B32, '[1]1708'!$B$6:$N$28, 13, FALSE)</f>
        <v>0.72222222222222221</v>
      </c>
      <c r="P32" s="245"/>
      <c r="Q32" s="245"/>
      <c r="R32" s="245"/>
      <c r="S32" s="245"/>
      <c r="T32" s="245"/>
      <c r="U32" s="247">
        <f t="shared" si="0"/>
        <v>11.743961352657005</v>
      </c>
      <c r="V32" s="228"/>
      <c r="W32" s="247">
        <f t="shared" si="1"/>
        <v>0.52173913043478259</v>
      </c>
      <c r="X32" s="247">
        <f t="shared" si="2"/>
        <v>0.72222222222222221</v>
      </c>
      <c r="Y32" s="247">
        <f t="shared" si="3"/>
        <v>1.5</v>
      </c>
      <c r="Z32" s="247">
        <f t="shared" si="4"/>
        <v>1.5</v>
      </c>
      <c r="AA32" s="247">
        <f t="shared" si="5"/>
        <v>1.5</v>
      </c>
      <c r="AB32" s="247">
        <f t="shared" si="6"/>
        <v>1.5</v>
      </c>
      <c r="AC32" s="247">
        <f t="shared" si="7"/>
        <v>1.5</v>
      </c>
      <c r="AD32" s="247">
        <f t="shared" si="8"/>
        <v>1.5</v>
      </c>
      <c r="AE32" s="249">
        <f t="shared" si="9"/>
        <v>10.243961352657005</v>
      </c>
    </row>
    <row r="33" spans="1:31" ht="14.4" customHeight="1" x14ac:dyDescent="0.3">
      <c r="A33" s="242">
        <v>28</v>
      </c>
      <c r="B33" s="86" t="s">
        <v>154</v>
      </c>
      <c r="C33" s="123" t="s">
        <v>155</v>
      </c>
      <c r="D33" s="244">
        <v>0.75694444444444453</v>
      </c>
      <c r="E33" s="242" t="s">
        <v>55</v>
      </c>
      <c r="F33" s="245">
        <v>1.5</v>
      </c>
      <c r="G33" s="245">
        <v>1.5</v>
      </c>
      <c r="H33" s="245">
        <v>1.5</v>
      </c>
      <c r="I33" s="245">
        <v>1.5</v>
      </c>
      <c r="J33" s="245">
        <v>1.5</v>
      </c>
      <c r="K33" s="245">
        <f>VLOOKUP($B33, '[1]2206'!$B$6:$N$28, 13, FALSE)</f>
        <v>0.80952380952380953</v>
      </c>
      <c r="L33" s="245">
        <v>1.5</v>
      </c>
      <c r="M33" s="246"/>
      <c r="N33" s="245">
        <f>VLOOKUP($B33, '[1]1008'!$B$6:$N$28, 13, FALSE)</f>
        <v>0.86956521739130432</v>
      </c>
      <c r="O33" s="245">
        <v>1.5</v>
      </c>
      <c r="P33" s="245"/>
      <c r="Q33" s="245"/>
      <c r="R33" s="245"/>
      <c r="S33" s="245"/>
      <c r="T33" s="245"/>
      <c r="U33" s="247">
        <f t="shared" si="0"/>
        <v>12.179089026915115</v>
      </c>
      <c r="V33" s="228"/>
      <c r="W33" s="247">
        <f t="shared" si="1"/>
        <v>0.80952380952380953</v>
      </c>
      <c r="X33" s="247">
        <f t="shared" si="2"/>
        <v>0.86956521739130432</v>
      </c>
      <c r="Y33" s="247">
        <f t="shared" si="3"/>
        <v>1.5</v>
      </c>
      <c r="Z33" s="247">
        <f t="shared" si="4"/>
        <v>1.5</v>
      </c>
      <c r="AA33" s="247">
        <f t="shared" si="5"/>
        <v>1.5</v>
      </c>
      <c r="AB33" s="247">
        <f t="shared" si="6"/>
        <v>1.5</v>
      </c>
      <c r="AC33" s="247">
        <f t="shared" si="7"/>
        <v>1.5</v>
      </c>
      <c r="AD33" s="247">
        <f t="shared" si="8"/>
        <v>1.5</v>
      </c>
      <c r="AE33" s="249">
        <f t="shared" si="9"/>
        <v>10.679089026915115</v>
      </c>
    </row>
    <row r="34" spans="1:31" ht="14.4" customHeight="1" x14ac:dyDescent="0.3">
      <c r="A34" s="242">
        <v>29</v>
      </c>
      <c r="B34" s="111" t="s">
        <v>156</v>
      </c>
      <c r="C34" s="199" t="s">
        <v>157</v>
      </c>
      <c r="D34" s="244">
        <v>0.75694444444444453</v>
      </c>
      <c r="E34" s="197" t="s">
        <v>83</v>
      </c>
      <c r="F34" s="245">
        <v>1.5</v>
      </c>
      <c r="G34" s="245">
        <v>1.5</v>
      </c>
      <c r="H34" s="245">
        <f>VLOOKUP($B34, '[1]0106'!$B$6:$N$28, 13, FALSE)</f>
        <v>0.94736842105263153</v>
      </c>
      <c r="I34" s="245">
        <f>VLOOKUP($B34, '[1]0806'!$B$6:$N$28, 13, FALSE)</f>
        <v>1</v>
      </c>
      <c r="J34" s="245">
        <v>1.5</v>
      </c>
      <c r="K34" s="245">
        <v>1.5</v>
      </c>
      <c r="L34" s="245">
        <v>1.5</v>
      </c>
      <c r="M34" s="246"/>
      <c r="N34" s="245">
        <v>1.5</v>
      </c>
      <c r="O34" s="245">
        <v>1.5</v>
      </c>
      <c r="P34" s="245"/>
      <c r="Q34" s="245"/>
      <c r="R34" s="245"/>
      <c r="S34" s="245"/>
      <c r="T34" s="245"/>
      <c r="U34" s="247">
        <f t="shared" si="0"/>
        <v>12.447368421052632</v>
      </c>
      <c r="W34" s="247">
        <f t="shared" si="1"/>
        <v>0.94736842105263153</v>
      </c>
      <c r="X34" s="247">
        <f t="shared" si="2"/>
        <v>1</v>
      </c>
      <c r="Y34" s="247">
        <f t="shared" si="3"/>
        <v>1.5</v>
      </c>
      <c r="Z34" s="247">
        <f t="shared" si="4"/>
        <v>1.5</v>
      </c>
      <c r="AA34" s="247">
        <f t="shared" si="5"/>
        <v>1.5</v>
      </c>
      <c r="AB34" s="247">
        <f t="shared" si="6"/>
        <v>1.5</v>
      </c>
      <c r="AC34" s="247">
        <f t="shared" si="7"/>
        <v>1.5</v>
      </c>
      <c r="AD34" s="247">
        <f t="shared" si="8"/>
        <v>1.5</v>
      </c>
      <c r="AE34" s="249">
        <f t="shared" si="9"/>
        <v>10.947368421052632</v>
      </c>
    </row>
    <row r="35" spans="1:31" ht="14.4" customHeight="1" x14ac:dyDescent="0.3">
      <c r="A35" s="242">
        <v>30</v>
      </c>
      <c r="B35" s="86" t="s">
        <v>158</v>
      </c>
      <c r="C35" s="86" t="s">
        <v>138</v>
      </c>
      <c r="D35" s="244">
        <v>0.75</v>
      </c>
      <c r="E35" s="87" t="s">
        <v>55</v>
      </c>
      <c r="F35" s="245">
        <v>1.5</v>
      </c>
      <c r="G35" s="245">
        <v>1.5</v>
      </c>
      <c r="H35" s="245">
        <v>1.5</v>
      </c>
      <c r="I35" s="245">
        <f>VLOOKUP($B35, '[1]0806'!$B$6:$N$28, 13, FALSE)</f>
        <v>0.86956521739130432</v>
      </c>
      <c r="J35" s="245">
        <v>1.5</v>
      </c>
      <c r="K35" s="245">
        <v>1.5</v>
      </c>
      <c r="L35" s="245">
        <v>1.5</v>
      </c>
      <c r="M35" s="246"/>
      <c r="N35" s="245">
        <v>1.5</v>
      </c>
      <c r="O35" s="245">
        <v>1.5</v>
      </c>
      <c r="P35" s="245"/>
      <c r="Q35" s="245"/>
      <c r="R35" s="245"/>
      <c r="S35" s="245"/>
      <c r="T35" s="245"/>
      <c r="U35" s="247">
        <f t="shared" si="0"/>
        <v>12.869565217391305</v>
      </c>
      <c r="V35" s="228"/>
      <c r="W35" s="247">
        <f t="shared" si="1"/>
        <v>0.86956521739130432</v>
      </c>
      <c r="X35" s="247">
        <f t="shared" si="2"/>
        <v>1.5</v>
      </c>
      <c r="Y35" s="247">
        <f t="shared" si="3"/>
        <v>1.5</v>
      </c>
      <c r="Z35" s="247">
        <f t="shared" si="4"/>
        <v>1.5</v>
      </c>
      <c r="AA35" s="247">
        <f t="shared" si="5"/>
        <v>1.5</v>
      </c>
      <c r="AB35" s="247">
        <f t="shared" si="6"/>
        <v>1.5</v>
      </c>
      <c r="AC35" s="247">
        <f t="shared" si="7"/>
        <v>1.5</v>
      </c>
      <c r="AD35" s="247">
        <f t="shared" si="8"/>
        <v>1.5</v>
      </c>
      <c r="AE35" s="249">
        <f t="shared" si="9"/>
        <v>11.369565217391305</v>
      </c>
    </row>
  </sheetData>
  <autoFilter ref="A5:AE35" xr:uid="{EE37F727-8EDA-405C-9E5C-553863F99D5F}">
    <sortState xmlns:xlrd2="http://schemas.microsoft.com/office/spreadsheetml/2017/richdata2" ref="A6:AE35">
      <sortCondition ref="AE5:AE35"/>
    </sortState>
  </autoFilter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1708</vt:lpstr>
      <vt:lpstr>Sammendrag Master</vt:lpstr>
      <vt:lpstr>'1708'!Utskriftsområde</vt:lpstr>
      <vt:lpstr>'Sammendrag Master'!Utskriftsområde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2021-08-19T08:16:48Z</dcterms:created>
  <dcterms:modified xsi:type="dcterms:W3CDTF">2021-08-21T06:46:27Z</dcterms:modified>
</cp:coreProperties>
</file>