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8" documentId="8_{54420836-51DB-4957-8475-9772FEA6F485}" xr6:coauthVersionLast="45" xr6:coauthVersionMax="45" xr10:uidLastSave="{A643FD5B-1E40-4A94-A011-8EA7D581EB2D}"/>
  <bookViews>
    <workbookView xWindow="6015" yWindow="255" windowWidth="18225" windowHeight="12300" activeTab="1" xr2:uid="{1B68028D-B18F-4B42-847C-D68DF0C1A05E}"/>
  </bookViews>
  <sheets>
    <sheet name="1509" sheetId="1" r:id="rId1"/>
    <sheet name="Sammendrag Master" sheetId="2" r:id="rId2"/>
  </sheets>
  <externalReferences>
    <externalReference r:id="rId3"/>
  </externalReferences>
  <definedNames>
    <definedName name="_xlnm._FilterDatabase" localSheetId="0" hidden="1">'1509'!$A$5:$AS$50</definedName>
    <definedName name="_xlnm._FilterDatabase" localSheetId="1" hidden="1">'Sammendrag Master'!$A$5:$AE$5</definedName>
    <definedName name="_xlnm.Print_Area" localSheetId="0">'1509'!$A$1:$O$29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8" i="2" l="1"/>
  <c r="X48" i="2"/>
  <c r="U48" i="2"/>
  <c r="I48" i="2"/>
  <c r="AA48" i="2" s="1"/>
  <c r="H47" i="2"/>
  <c r="AD47" i="2" s="1"/>
  <c r="O46" i="2"/>
  <c r="N46" i="2"/>
  <c r="AC46" i="2" s="1"/>
  <c r="S45" i="2"/>
  <c r="K45" i="2"/>
  <c r="AC45" i="2" s="1"/>
  <c r="J44" i="2"/>
  <c r="I44" i="2"/>
  <c r="AB44" i="2" s="1"/>
  <c r="G44" i="2"/>
  <c r="AC44" i="2" s="1"/>
  <c r="S43" i="2"/>
  <c r="AC43" i="2" s="1"/>
  <c r="R43" i="2"/>
  <c r="Q43" i="2"/>
  <c r="AD43" i="2" s="1"/>
  <c r="AD42" i="2"/>
  <c r="Z42" i="2"/>
  <c r="U42" i="2"/>
  <c r="S42" i="2"/>
  <c r="Q42" i="2"/>
  <c r="AB42" i="2" s="1"/>
  <c r="P42" i="2"/>
  <c r="AA42" i="2" s="1"/>
  <c r="S41" i="2"/>
  <c r="R41" i="2"/>
  <c r="P41" i="2"/>
  <c r="AA41" i="2" s="1"/>
  <c r="O41" i="2"/>
  <c r="AB41" i="2" s="1"/>
  <c r="S40" i="2"/>
  <c r="R40" i="2"/>
  <c r="Q40" i="2"/>
  <c r="P40" i="2"/>
  <c r="O40" i="2"/>
  <c r="AD40" i="2" s="1"/>
  <c r="L39" i="2"/>
  <c r="K39" i="2"/>
  <c r="AB39" i="2" s="1"/>
  <c r="J39" i="2"/>
  <c r="I39" i="2"/>
  <c r="AD39" i="2" s="1"/>
  <c r="H39" i="2"/>
  <c r="AC39" i="2" s="1"/>
  <c r="S38" i="2"/>
  <c r="R38" i="2"/>
  <c r="Q38" i="2"/>
  <c r="AB38" i="2" s="1"/>
  <c r="P38" i="2"/>
  <c r="AD38" i="2" s="1"/>
  <c r="S37" i="2"/>
  <c r="R37" i="2"/>
  <c r="L37" i="2"/>
  <c r="J37" i="2"/>
  <c r="H37" i="2"/>
  <c r="AD37" i="2" s="1"/>
  <c r="S36" i="2"/>
  <c r="R36" i="2"/>
  <c r="AB36" i="2" s="1"/>
  <c r="J36" i="2"/>
  <c r="I36" i="2"/>
  <c r="AD36" i="2" s="1"/>
  <c r="H36" i="2"/>
  <c r="AC36" i="2" s="1"/>
  <c r="L35" i="2"/>
  <c r="K35" i="2"/>
  <c r="J35" i="2"/>
  <c r="I35" i="2"/>
  <c r="H35" i="2"/>
  <c r="G35" i="2"/>
  <c r="AB35" i="2" s="1"/>
  <c r="J34" i="2"/>
  <c r="I34" i="2"/>
  <c r="AB34" i="2" s="1"/>
  <c r="H34" i="2"/>
  <c r="AA34" i="2" s="1"/>
  <c r="F34" i="2"/>
  <c r="AD34" i="2" s="1"/>
  <c r="R33" i="2"/>
  <c r="P33" i="2"/>
  <c r="N33" i="2"/>
  <c r="L33" i="2"/>
  <c r="K33" i="2"/>
  <c r="AD33" i="2" s="1"/>
  <c r="J33" i="2"/>
  <c r="I33" i="2"/>
  <c r="AB33" i="2" s="1"/>
  <c r="S32" i="2"/>
  <c r="Q32" i="2"/>
  <c r="P32" i="2"/>
  <c r="O32" i="2"/>
  <c r="AA32" i="2" s="1"/>
  <c r="N32" i="2"/>
  <c r="J32" i="2"/>
  <c r="AC32" i="2" s="1"/>
  <c r="S31" i="2"/>
  <c r="R31" i="2"/>
  <c r="L31" i="2"/>
  <c r="K31" i="2"/>
  <c r="AA31" i="2" s="1"/>
  <c r="J31" i="2"/>
  <c r="I31" i="2"/>
  <c r="AC31" i="2" s="1"/>
  <c r="S30" i="2"/>
  <c r="R30" i="2"/>
  <c r="Q30" i="2"/>
  <c r="P30" i="2"/>
  <c r="O30" i="2"/>
  <c r="N30" i="2"/>
  <c r="L30" i="2"/>
  <c r="J30" i="2"/>
  <c r="I30" i="2"/>
  <c r="H30" i="2"/>
  <c r="G30" i="2"/>
  <c r="F30" i="2"/>
  <c r="AA30" i="2" s="1"/>
  <c r="S29" i="2"/>
  <c r="R29" i="2"/>
  <c r="Q29" i="2"/>
  <c r="P29" i="2"/>
  <c r="O29" i="2"/>
  <c r="N29" i="2"/>
  <c r="G29" i="2"/>
  <c r="AA29" i="2" s="1"/>
  <c r="S28" i="2"/>
  <c r="R28" i="2"/>
  <c r="P28" i="2"/>
  <c r="K28" i="2"/>
  <c r="J28" i="2"/>
  <c r="I28" i="2"/>
  <c r="H28" i="2"/>
  <c r="G28" i="2"/>
  <c r="Y28" i="2" s="1"/>
  <c r="F28" i="2"/>
  <c r="Z28" i="2" s="1"/>
  <c r="Y27" i="2"/>
  <c r="N27" i="2"/>
  <c r="L27" i="2"/>
  <c r="AB27" i="2" s="1"/>
  <c r="K27" i="2"/>
  <c r="J27" i="2"/>
  <c r="I27" i="2"/>
  <c r="AB26" i="2"/>
  <c r="W26" i="2"/>
  <c r="S26" i="2"/>
  <c r="Q26" i="2"/>
  <c r="O26" i="2"/>
  <c r="N26" i="2"/>
  <c r="L26" i="2"/>
  <c r="K26" i="2"/>
  <c r="AA26" i="2" s="1"/>
  <c r="J26" i="2"/>
  <c r="Q25" i="2"/>
  <c r="O25" i="2"/>
  <c r="N25" i="2"/>
  <c r="L25" i="2"/>
  <c r="K25" i="2"/>
  <c r="J25" i="2"/>
  <c r="Y25" i="2" s="1"/>
  <c r="I25" i="2"/>
  <c r="Q24" i="2"/>
  <c r="P24" i="2"/>
  <c r="N24" i="2"/>
  <c r="K24" i="2"/>
  <c r="J24" i="2"/>
  <c r="I24" i="2"/>
  <c r="H24" i="2"/>
  <c r="G24" i="2"/>
  <c r="F24" i="2"/>
  <c r="Z24" i="2" s="1"/>
  <c r="X23" i="2"/>
  <c r="S23" i="2"/>
  <c r="R23" i="2"/>
  <c r="Q23" i="2"/>
  <c r="P23" i="2"/>
  <c r="J23" i="2"/>
  <c r="AC23" i="2" s="1"/>
  <c r="I23" i="2"/>
  <c r="Y23" i="2" s="1"/>
  <c r="AC22" i="2"/>
  <c r="X22" i="2"/>
  <c r="R22" i="2"/>
  <c r="Q22" i="2"/>
  <c r="P22" i="2"/>
  <c r="L22" i="2"/>
  <c r="AB22" i="2" s="1"/>
  <c r="K22" i="2"/>
  <c r="Z22" i="2" s="1"/>
  <c r="I22" i="2"/>
  <c r="S21" i="2"/>
  <c r="Q21" i="2"/>
  <c r="P21" i="2"/>
  <c r="N21" i="2"/>
  <c r="K21" i="2"/>
  <c r="J21" i="2"/>
  <c r="AD21" i="2" s="1"/>
  <c r="I21" i="2"/>
  <c r="H21" i="2"/>
  <c r="AB21" i="2" s="1"/>
  <c r="G21" i="2"/>
  <c r="S20" i="2"/>
  <c r="R20" i="2"/>
  <c r="Q20" i="2"/>
  <c r="P20" i="2"/>
  <c r="O20" i="2"/>
  <c r="L20" i="2"/>
  <c r="K20" i="2"/>
  <c r="J20" i="2"/>
  <c r="H20" i="2"/>
  <c r="F20" i="2"/>
  <c r="Q19" i="2"/>
  <c r="P19" i="2"/>
  <c r="O19" i="2"/>
  <c r="K19" i="2"/>
  <c r="H19" i="2"/>
  <c r="AA19" i="2" s="1"/>
  <c r="G19" i="2"/>
  <c r="Y19" i="2" s="1"/>
  <c r="F19" i="2"/>
  <c r="AC18" i="2"/>
  <c r="X18" i="2"/>
  <c r="S18" i="2"/>
  <c r="R18" i="2"/>
  <c r="Q18" i="2"/>
  <c r="P18" i="2"/>
  <c r="AB18" i="2" s="1"/>
  <c r="O18" i="2"/>
  <c r="N18" i="2"/>
  <c r="Z18" i="2" s="1"/>
  <c r="L18" i="2"/>
  <c r="AA18" i="2" s="1"/>
  <c r="L17" i="2"/>
  <c r="K17" i="2"/>
  <c r="I17" i="2"/>
  <c r="H17" i="2"/>
  <c r="U17" i="2" s="1"/>
  <c r="G17" i="2"/>
  <c r="Z17" i="2" s="1"/>
  <c r="F17" i="2"/>
  <c r="S16" i="2"/>
  <c r="R16" i="2"/>
  <c r="Q16" i="2"/>
  <c r="P16" i="2"/>
  <c r="O16" i="2"/>
  <c r="N16" i="2"/>
  <c r="L16" i="2"/>
  <c r="K16" i="2"/>
  <c r="J16" i="2"/>
  <c r="I16" i="2"/>
  <c r="AD16" i="2" s="1"/>
  <c r="H16" i="2"/>
  <c r="AC16" i="2" s="1"/>
  <c r="G16" i="2"/>
  <c r="F16" i="2"/>
  <c r="S15" i="2"/>
  <c r="R15" i="2"/>
  <c r="O15" i="2"/>
  <c r="N15" i="2"/>
  <c r="L15" i="2"/>
  <c r="K15" i="2"/>
  <c r="J15" i="2"/>
  <c r="AA15" i="2" s="1"/>
  <c r="I15" i="2"/>
  <c r="AD15" i="2" s="1"/>
  <c r="H15" i="2"/>
  <c r="F15" i="2"/>
  <c r="AC15" i="2" s="1"/>
  <c r="S14" i="2"/>
  <c r="R14" i="2"/>
  <c r="Q14" i="2"/>
  <c r="P14" i="2"/>
  <c r="O14" i="2"/>
  <c r="N14" i="2"/>
  <c r="L14" i="2"/>
  <c r="K14" i="2"/>
  <c r="J14" i="2"/>
  <c r="I14" i="2"/>
  <c r="H14" i="2"/>
  <c r="W14" i="2" s="1"/>
  <c r="F14" i="2"/>
  <c r="AD14" i="2" s="1"/>
  <c r="S13" i="2"/>
  <c r="R13" i="2"/>
  <c r="Q13" i="2"/>
  <c r="P13" i="2"/>
  <c r="O13" i="2"/>
  <c r="N13" i="2"/>
  <c r="L13" i="2"/>
  <c r="K13" i="2"/>
  <c r="J13" i="2"/>
  <c r="AC13" i="2" s="1"/>
  <c r="I13" i="2"/>
  <c r="AB13" i="2" s="1"/>
  <c r="H13" i="2"/>
  <c r="F13" i="2"/>
  <c r="AA13" i="2" s="1"/>
  <c r="R12" i="2"/>
  <c r="Q12" i="2"/>
  <c r="P12" i="2"/>
  <c r="O12" i="2"/>
  <c r="N12" i="2"/>
  <c r="L12" i="2"/>
  <c r="K12" i="2"/>
  <c r="J12" i="2"/>
  <c r="I12" i="2"/>
  <c r="H12" i="2"/>
  <c r="G12" i="2"/>
  <c r="AA12" i="2" s="1"/>
  <c r="F12" i="2"/>
  <c r="AD12" i="2" s="1"/>
  <c r="S11" i="2"/>
  <c r="R11" i="2"/>
  <c r="Q11" i="2"/>
  <c r="P11" i="2"/>
  <c r="O11" i="2"/>
  <c r="L11" i="2"/>
  <c r="K11" i="2"/>
  <c r="J11" i="2"/>
  <c r="I11" i="2"/>
  <c r="AC11" i="2" s="1"/>
  <c r="H11" i="2"/>
  <c r="AB11" i="2" s="1"/>
  <c r="G11" i="2"/>
  <c r="F11" i="2"/>
  <c r="AA11" i="2" s="1"/>
  <c r="S10" i="2"/>
  <c r="R10" i="2"/>
  <c r="Q10" i="2"/>
  <c r="P10" i="2"/>
  <c r="O10" i="2"/>
  <c r="N10" i="2"/>
  <c r="L10" i="2"/>
  <c r="K10" i="2"/>
  <c r="J10" i="2"/>
  <c r="I10" i="2"/>
  <c r="H10" i="2"/>
  <c r="AA10" i="2" s="1"/>
  <c r="S9" i="2"/>
  <c r="R9" i="2"/>
  <c r="Q9" i="2"/>
  <c r="P9" i="2"/>
  <c r="O9" i="2"/>
  <c r="N9" i="2"/>
  <c r="L9" i="2"/>
  <c r="K9" i="2"/>
  <c r="J9" i="2"/>
  <c r="I9" i="2"/>
  <c r="AB9" i="2" s="1"/>
  <c r="H9" i="2"/>
  <c r="AA9" i="2" s="1"/>
  <c r="G9" i="2"/>
  <c r="F9" i="2"/>
  <c r="AD9" i="2" s="1"/>
  <c r="S8" i="2"/>
  <c r="R8" i="2"/>
  <c r="Q8" i="2"/>
  <c r="P8" i="2"/>
  <c r="O8" i="2"/>
  <c r="N8" i="2"/>
  <c r="L8" i="2"/>
  <c r="K8" i="2"/>
  <c r="J8" i="2"/>
  <c r="I8" i="2"/>
  <c r="H8" i="2"/>
  <c r="AA8" i="2" s="1"/>
  <c r="G8" i="2"/>
  <c r="AD8" i="2" s="1"/>
  <c r="F8" i="2"/>
  <c r="AC8" i="2" s="1"/>
  <c r="S7" i="2"/>
  <c r="R7" i="2"/>
  <c r="Q7" i="2"/>
  <c r="P7" i="2"/>
  <c r="O7" i="2"/>
  <c r="N7" i="2"/>
  <c r="L7" i="2"/>
  <c r="K7" i="2"/>
  <c r="J7" i="2"/>
  <c r="AD7" i="2" s="1"/>
  <c r="I7" i="2"/>
  <c r="H7" i="2"/>
  <c r="AB7" i="2" s="1"/>
  <c r="S6" i="2"/>
  <c r="R6" i="2"/>
  <c r="Q6" i="2"/>
  <c r="P6" i="2"/>
  <c r="O6" i="2"/>
  <c r="N6" i="2"/>
  <c r="L6" i="2"/>
  <c r="K6" i="2"/>
  <c r="J6" i="2"/>
  <c r="I6" i="2"/>
  <c r="H6" i="2"/>
  <c r="G6" i="2"/>
  <c r="AA6" i="2" s="1"/>
  <c r="AP33" i="1"/>
  <c r="AN33" i="1"/>
  <c r="AL33" i="1"/>
  <c r="AJ33" i="1"/>
  <c r="AH33" i="1"/>
  <c r="AF33" i="1"/>
  <c r="AG33" i="1" s="1"/>
  <c r="AE33" i="1"/>
  <c r="AD33" i="1"/>
  <c r="AC33" i="1"/>
  <c r="AB33" i="1"/>
  <c r="AA33" i="1"/>
  <c r="Z33" i="1"/>
  <c r="N33" i="1"/>
  <c r="J33" i="1"/>
  <c r="AP32" i="1"/>
  <c r="AN32" i="1"/>
  <c r="AL32" i="1"/>
  <c r="AJ32" i="1"/>
  <c r="AK32" i="1" s="1"/>
  <c r="AH32" i="1"/>
  <c r="AI32" i="1" s="1"/>
  <c r="AF32" i="1"/>
  <c r="AE32" i="1"/>
  <c r="AD32" i="1"/>
  <c r="AC32" i="1"/>
  <c r="AB32" i="1"/>
  <c r="AA32" i="1"/>
  <c r="Z32" i="1"/>
  <c r="AO32" i="1" s="1"/>
  <c r="N32" i="1"/>
  <c r="J32" i="1"/>
  <c r="AP31" i="1"/>
  <c r="AQ31" i="1" s="1"/>
  <c r="AN31" i="1"/>
  <c r="AL31" i="1"/>
  <c r="AJ31" i="1"/>
  <c r="AH31" i="1"/>
  <c r="AI31" i="1" s="1"/>
  <c r="L31" i="1" s="1"/>
  <c r="AF31" i="1"/>
  <c r="AG31" i="1" s="1"/>
  <c r="AE31" i="1"/>
  <c r="AD31" i="1"/>
  <c r="AC31" i="1"/>
  <c r="AB31" i="1"/>
  <c r="AA31" i="1"/>
  <c r="Z31" i="1"/>
  <c r="N31" i="1"/>
  <c r="J31" i="1"/>
  <c r="AQ30" i="1"/>
  <c r="AP30" i="1"/>
  <c r="AN30" i="1"/>
  <c r="AL30" i="1"/>
  <c r="AM30" i="1" s="1"/>
  <c r="AJ30" i="1"/>
  <c r="AI30" i="1"/>
  <c r="L30" i="1" s="1"/>
  <c r="AH30" i="1"/>
  <c r="AF30" i="1"/>
  <c r="AE30" i="1"/>
  <c r="AD30" i="1"/>
  <c r="AC30" i="1"/>
  <c r="AB30" i="1"/>
  <c r="AA30" i="1"/>
  <c r="Z30" i="1"/>
  <c r="N30" i="1"/>
  <c r="J30" i="1"/>
  <c r="AP29" i="1"/>
  <c r="AN29" i="1"/>
  <c r="AL29" i="1"/>
  <c r="AJ29" i="1"/>
  <c r="AH29" i="1"/>
  <c r="AI29" i="1" s="1"/>
  <c r="AF29" i="1"/>
  <c r="AG29" i="1" s="1"/>
  <c r="AE29" i="1"/>
  <c r="AD29" i="1"/>
  <c r="AC29" i="1"/>
  <c r="AB29" i="1"/>
  <c r="AA29" i="1"/>
  <c r="Z29" i="1"/>
  <c r="AO29" i="1" s="1"/>
  <c r="N29" i="1"/>
  <c r="J29" i="1"/>
  <c r="AP28" i="1"/>
  <c r="AN28" i="1"/>
  <c r="AL28" i="1"/>
  <c r="AJ28" i="1"/>
  <c r="AH28" i="1"/>
  <c r="AI28" i="1" s="1"/>
  <c r="AG28" i="1"/>
  <c r="L28" i="1" s="1"/>
  <c r="AF28" i="1"/>
  <c r="AE28" i="1"/>
  <c r="AD28" i="1"/>
  <c r="AC28" i="1"/>
  <c r="AB28" i="1"/>
  <c r="AA28" i="1"/>
  <c r="Z28" i="1"/>
  <c r="AK28" i="1" s="1"/>
  <c r="N28" i="1"/>
  <c r="J28" i="1"/>
  <c r="AP27" i="1"/>
  <c r="AQ27" i="1" s="1"/>
  <c r="AN27" i="1"/>
  <c r="AL27" i="1"/>
  <c r="AJ27" i="1"/>
  <c r="AH27" i="1"/>
  <c r="AI27" i="1" s="1"/>
  <c r="AF27" i="1"/>
  <c r="AE27" i="1"/>
  <c r="AD27" i="1"/>
  <c r="AC27" i="1"/>
  <c r="AB27" i="1"/>
  <c r="AA27" i="1"/>
  <c r="Z27" i="1"/>
  <c r="N27" i="1"/>
  <c r="L27" i="1"/>
  <c r="J27" i="1"/>
  <c r="AP26" i="1"/>
  <c r="AQ26" i="1" s="1"/>
  <c r="AN26" i="1"/>
  <c r="AO26" i="1" s="1"/>
  <c r="AL26" i="1"/>
  <c r="AJ26" i="1"/>
  <c r="AK26" i="1" s="1"/>
  <c r="AH26" i="1"/>
  <c r="AI26" i="1" s="1"/>
  <c r="AF26" i="1"/>
  <c r="AG26" i="1" s="1"/>
  <c r="L26" i="1" s="1"/>
  <c r="AE26" i="1"/>
  <c r="AD26" i="1"/>
  <c r="AC26" i="1"/>
  <c r="AB26" i="1"/>
  <c r="AA26" i="1"/>
  <c r="Z26" i="1"/>
  <c r="N26" i="1"/>
  <c r="J26" i="1"/>
  <c r="AP25" i="1"/>
  <c r="AQ25" i="1" s="1"/>
  <c r="AN25" i="1"/>
  <c r="AL25" i="1"/>
  <c r="AJ25" i="1"/>
  <c r="AH25" i="1"/>
  <c r="AI25" i="1" s="1"/>
  <c r="L25" i="1" s="1"/>
  <c r="AF25" i="1"/>
  <c r="AE25" i="1"/>
  <c r="AD25" i="1"/>
  <c r="AC25" i="1"/>
  <c r="AB25" i="1"/>
  <c r="AA25" i="1"/>
  <c r="Z25" i="1"/>
  <c r="N25" i="1"/>
  <c r="J25" i="1"/>
  <c r="AP24" i="1"/>
  <c r="AQ24" i="1" s="1"/>
  <c r="AN24" i="1"/>
  <c r="AO24" i="1" s="1"/>
  <c r="AL24" i="1"/>
  <c r="AK24" i="1"/>
  <c r="AJ24" i="1"/>
  <c r="AH24" i="1"/>
  <c r="AF24" i="1"/>
  <c r="AG24" i="1" s="1"/>
  <c r="L24" i="1" s="1"/>
  <c r="M24" i="1" s="1"/>
  <c r="AE24" i="1"/>
  <c r="AD24" i="1"/>
  <c r="AC24" i="1"/>
  <c r="AB24" i="1"/>
  <c r="AA24" i="1"/>
  <c r="Z24" i="1"/>
  <c r="N24" i="1"/>
  <c r="J24" i="1"/>
  <c r="AP23" i="1"/>
  <c r="AQ23" i="1" s="1"/>
  <c r="AN23" i="1"/>
  <c r="AL23" i="1"/>
  <c r="AM23" i="1" s="1"/>
  <c r="AJ23" i="1"/>
  <c r="AI23" i="1"/>
  <c r="L23" i="1" s="1"/>
  <c r="AH23" i="1"/>
  <c r="AF23" i="1"/>
  <c r="AE23" i="1"/>
  <c r="AD23" i="1"/>
  <c r="AC23" i="1"/>
  <c r="AB23" i="1"/>
  <c r="AA23" i="1"/>
  <c r="Z23" i="1"/>
  <c r="N23" i="1"/>
  <c r="J23" i="1"/>
  <c r="AP22" i="1"/>
  <c r="AQ22" i="1" s="1"/>
  <c r="AN22" i="1"/>
  <c r="AO22" i="1" s="1"/>
  <c r="AL22" i="1"/>
  <c r="AM22" i="1" s="1"/>
  <c r="AK22" i="1"/>
  <c r="AJ22" i="1"/>
  <c r="AH22" i="1"/>
  <c r="AI22" i="1" s="1"/>
  <c r="AF22" i="1"/>
  <c r="AG22" i="1" s="1"/>
  <c r="AE22" i="1"/>
  <c r="AD22" i="1"/>
  <c r="AC22" i="1"/>
  <c r="AB22" i="1"/>
  <c r="AA22" i="1"/>
  <c r="Z22" i="1"/>
  <c r="N22" i="1"/>
  <c r="J22" i="1"/>
  <c r="AP21" i="1"/>
  <c r="AN21" i="1"/>
  <c r="AL21" i="1"/>
  <c r="AM21" i="1" s="1"/>
  <c r="AJ21" i="1"/>
  <c r="AH21" i="1"/>
  <c r="AF21" i="1"/>
  <c r="AE21" i="1"/>
  <c r="AD21" i="1"/>
  <c r="AC21" i="1"/>
  <c r="AB21" i="1"/>
  <c r="AA21" i="1"/>
  <c r="AI21" i="1" s="1"/>
  <c r="Z21" i="1"/>
  <c r="N21" i="1"/>
  <c r="L21" i="1"/>
  <c r="J21" i="1"/>
  <c r="AP20" i="1"/>
  <c r="AN20" i="1"/>
  <c r="AO20" i="1" s="1"/>
  <c r="AL20" i="1"/>
  <c r="AM20" i="1" s="1"/>
  <c r="AK20" i="1"/>
  <c r="AJ20" i="1"/>
  <c r="AH20" i="1"/>
  <c r="AF20" i="1"/>
  <c r="L20" i="1" s="1"/>
  <c r="AE20" i="1"/>
  <c r="AD20" i="1"/>
  <c r="AC20" i="1"/>
  <c r="AB20" i="1"/>
  <c r="AA20" i="1"/>
  <c r="Z20" i="1"/>
  <c r="N20" i="1"/>
  <c r="J20" i="1"/>
  <c r="AP19" i="1"/>
  <c r="AN19" i="1"/>
  <c r="AL19" i="1"/>
  <c r="AJ19" i="1"/>
  <c r="AH19" i="1"/>
  <c r="AF19" i="1"/>
  <c r="AE19" i="1"/>
  <c r="AD19" i="1"/>
  <c r="AC19" i="1"/>
  <c r="AB19" i="1"/>
  <c r="AA19" i="1"/>
  <c r="AI19" i="1" s="1"/>
  <c r="Z19" i="1"/>
  <c r="N19" i="1"/>
  <c r="L19" i="1"/>
  <c r="J19" i="1"/>
  <c r="M19" i="1" s="1"/>
  <c r="AP18" i="1"/>
  <c r="AN18" i="1"/>
  <c r="AL18" i="1"/>
  <c r="AK18" i="1"/>
  <c r="AJ18" i="1"/>
  <c r="AH18" i="1"/>
  <c r="AF18" i="1"/>
  <c r="AE18" i="1"/>
  <c r="AD18" i="1"/>
  <c r="AC18" i="1"/>
  <c r="AB18" i="1"/>
  <c r="AA18" i="1"/>
  <c r="Z18" i="1"/>
  <c r="N18" i="1"/>
  <c r="J18" i="1"/>
  <c r="AP17" i="1"/>
  <c r="AQ17" i="1" s="1"/>
  <c r="AN17" i="1"/>
  <c r="AL17" i="1"/>
  <c r="AJ17" i="1"/>
  <c r="AI17" i="1"/>
  <c r="L17" i="1" s="1"/>
  <c r="AH17" i="1"/>
  <c r="AF17" i="1"/>
  <c r="AE17" i="1"/>
  <c r="AD17" i="1"/>
  <c r="AC17" i="1"/>
  <c r="AB17" i="1"/>
  <c r="AA17" i="1"/>
  <c r="Z17" i="1"/>
  <c r="N17" i="1"/>
  <c r="J17" i="1"/>
  <c r="AP16" i="1"/>
  <c r="AQ16" i="1" s="1"/>
  <c r="AN16" i="1"/>
  <c r="AO16" i="1" s="1"/>
  <c r="AL16" i="1"/>
  <c r="AM16" i="1" s="1"/>
  <c r="AJ16" i="1"/>
  <c r="AK16" i="1" s="1"/>
  <c r="AH16" i="1"/>
  <c r="AI16" i="1" s="1"/>
  <c r="L16" i="1" s="1"/>
  <c r="M16" i="1" s="1"/>
  <c r="AF16" i="1"/>
  <c r="AG16" i="1" s="1"/>
  <c r="AE16" i="1"/>
  <c r="AD16" i="1"/>
  <c r="AC16" i="1"/>
  <c r="AB16" i="1"/>
  <c r="AA16" i="1"/>
  <c r="Z16" i="1"/>
  <c r="N16" i="1"/>
  <c r="J16" i="1"/>
  <c r="AP15" i="1"/>
  <c r="AQ15" i="1" s="1"/>
  <c r="AN15" i="1"/>
  <c r="AL15" i="1"/>
  <c r="AM15" i="1" s="1"/>
  <c r="AJ15" i="1"/>
  <c r="AH15" i="1"/>
  <c r="L15" i="1" s="1"/>
  <c r="AF15" i="1"/>
  <c r="AE15" i="1"/>
  <c r="AD15" i="1"/>
  <c r="AC15" i="1"/>
  <c r="AB15" i="1"/>
  <c r="AA15" i="1"/>
  <c r="Z15" i="1"/>
  <c r="N15" i="1"/>
  <c r="J15" i="1"/>
  <c r="AP14" i="1"/>
  <c r="AQ14" i="1" s="1"/>
  <c r="AN14" i="1"/>
  <c r="AO14" i="1" s="1"/>
  <c r="AL14" i="1"/>
  <c r="AM14" i="1" s="1"/>
  <c r="AJ14" i="1"/>
  <c r="AK14" i="1" s="1"/>
  <c r="AH14" i="1"/>
  <c r="AI14" i="1" s="1"/>
  <c r="AF14" i="1"/>
  <c r="AG14" i="1" s="1"/>
  <c r="AE14" i="1"/>
  <c r="AD14" i="1"/>
  <c r="AC14" i="1"/>
  <c r="AB14" i="1"/>
  <c r="AA14" i="1"/>
  <c r="Z14" i="1"/>
  <c r="N14" i="1"/>
  <c r="J14" i="1"/>
  <c r="AP13" i="1"/>
  <c r="AQ13" i="1" s="1"/>
  <c r="AN13" i="1"/>
  <c r="AL13" i="1"/>
  <c r="AM13" i="1" s="1"/>
  <c r="AJ13" i="1"/>
  <c r="AH13" i="1"/>
  <c r="AI13" i="1" s="1"/>
  <c r="AF13" i="1"/>
  <c r="AE13" i="1"/>
  <c r="AD13" i="1"/>
  <c r="AC13" i="1"/>
  <c r="AB13" i="1"/>
  <c r="AA13" i="1"/>
  <c r="Z13" i="1"/>
  <c r="N13" i="1"/>
  <c r="L13" i="1"/>
  <c r="J13" i="1"/>
  <c r="AP12" i="1"/>
  <c r="AQ12" i="1" s="1"/>
  <c r="AN12" i="1"/>
  <c r="AO12" i="1" s="1"/>
  <c r="AL12" i="1"/>
  <c r="AM12" i="1" s="1"/>
  <c r="AK12" i="1"/>
  <c r="AJ12" i="1"/>
  <c r="AH12" i="1"/>
  <c r="AI12" i="1" s="1"/>
  <c r="L12" i="1" s="1"/>
  <c r="AF12" i="1"/>
  <c r="AG12" i="1" s="1"/>
  <c r="AE12" i="1"/>
  <c r="AD12" i="1"/>
  <c r="AC12" i="1"/>
  <c r="AB12" i="1"/>
  <c r="AA12" i="1"/>
  <c r="Z12" i="1"/>
  <c r="N12" i="1"/>
  <c r="M12" i="1"/>
  <c r="J12" i="1"/>
  <c r="AP11" i="1"/>
  <c r="AQ11" i="1" s="1"/>
  <c r="AN11" i="1"/>
  <c r="AL11" i="1"/>
  <c r="AM11" i="1" s="1"/>
  <c r="AJ11" i="1"/>
  <c r="AH11" i="1"/>
  <c r="AI11" i="1" s="1"/>
  <c r="AF11" i="1"/>
  <c r="AE11" i="1"/>
  <c r="AD11" i="1"/>
  <c r="AC11" i="1"/>
  <c r="AB11" i="1"/>
  <c r="AA11" i="1"/>
  <c r="Z11" i="1"/>
  <c r="N11" i="1"/>
  <c r="L11" i="1"/>
  <c r="J11" i="1"/>
  <c r="AP10" i="1"/>
  <c r="AQ10" i="1" s="1"/>
  <c r="AN10" i="1"/>
  <c r="AO10" i="1" s="1"/>
  <c r="AL10" i="1"/>
  <c r="AM10" i="1" s="1"/>
  <c r="AJ10" i="1"/>
  <c r="AK10" i="1" s="1"/>
  <c r="AH10" i="1"/>
  <c r="AI10" i="1" s="1"/>
  <c r="AF10" i="1"/>
  <c r="AG10" i="1" s="1"/>
  <c r="AE10" i="1"/>
  <c r="AD10" i="1"/>
  <c r="AC10" i="1"/>
  <c r="AB10" i="1"/>
  <c r="AA10" i="1"/>
  <c r="Z10" i="1"/>
  <c r="N10" i="1"/>
  <c r="M10" i="1"/>
  <c r="L10" i="1"/>
  <c r="J10" i="1"/>
  <c r="AP9" i="1"/>
  <c r="AQ9" i="1" s="1"/>
  <c r="AN9" i="1"/>
  <c r="AL9" i="1"/>
  <c r="AJ9" i="1"/>
  <c r="AH9" i="1"/>
  <c r="AI9" i="1" s="1"/>
  <c r="AF9" i="1"/>
  <c r="AE9" i="1"/>
  <c r="AD9" i="1"/>
  <c r="AC9" i="1"/>
  <c r="AB9" i="1"/>
  <c r="AA9" i="1"/>
  <c r="Z9" i="1"/>
  <c r="N9" i="1"/>
  <c r="L9" i="1"/>
  <c r="J9" i="1"/>
  <c r="AP8" i="1"/>
  <c r="AN8" i="1"/>
  <c r="AO8" i="1" s="1"/>
  <c r="AL8" i="1"/>
  <c r="AJ8" i="1"/>
  <c r="AH8" i="1"/>
  <c r="AF8" i="1"/>
  <c r="L8" i="1" s="1"/>
  <c r="M8" i="1" s="1"/>
  <c r="AE8" i="1"/>
  <c r="AD8" i="1"/>
  <c r="AC8" i="1"/>
  <c r="AB8" i="1"/>
  <c r="AA8" i="1"/>
  <c r="Z8" i="1"/>
  <c r="N8" i="1"/>
  <c r="J8" i="1"/>
  <c r="AP7" i="1"/>
  <c r="AN7" i="1"/>
  <c r="AL7" i="1"/>
  <c r="AJ7" i="1"/>
  <c r="AH7" i="1"/>
  <c r="AF7" i="1"/>
  <c r="AE7" i="1"/>
  <c r="AD7" i="1"/>
  <c r="AC7" i="1"/>
  <c r="AB7" i="1"/>
  <c r="AA7" i="1"/>
  <c r="AI7" i="1" s="1"/>
  <c r="Z7" i="1"/>
  <c r="N7" i="1"/>
  <c r="L7" i="1"/>
  <c r="J7" i="1"/>
  <c r="M7" i="1" s="1"/>
  <c r="AP6" i="1"/>
  <c r="AN6" i="1"/>
  <c r="AO6" i="1" s="1"/>
  <c r="AL6" i="1"/>
  <c r="AK6" i="1"/>
  <c r="AJ6" i="1"/>
  <c r="AH6" i="1"/>
  <c r="AF6" i="1"/>
  <c r="AG6" i="1" s="1"/>
  <c r="AE6" i="1"/>
  <c r="AD6" i="1"/>
  <c r="AC6" i="1"/>
  <c r="AB6" i="1"/>
  <c r="AA6" i="1"/>
  <c r="Z6" i="1"/>
  <c r="N6" i="1"/>
  <c r="J6" i="1"/>
  <c r="AK29" i="1" l="1"/>
  <c r="AK30" i="1"/>
  <c r="AK31" i="1"/>
  <c r="AK33" i="1"/>
  <c r="AG8" i="1"/>
  <c r="AM17" i="1"/>
  <c r="AO18" i="1"/>
  <c r="AQ20" i="1"/>
  <c r="AQ21" i="1"/>
  <c r="AI24" i="1"/>
  <c r="AM29" i="1"/>
  <c r="AM31" i="1"/>
  <c r="AM32" i="1"/>
  <c r="AM33" i="1"/>
  <c r="AI15" i="1"/>
  <c r="AM18" i="1"/>
  <c r="AM19" i="1"/>
  <c r="AQ8" i="1"/>
  <c r="AK8" i="1"/>
  <c r="AM9" i="1"/>
  <c r="AQ18" i="1"/>
  <c r="AQ19" i="1"/>
  <c r="M21" i="1"/>
  <c r="AM25" i="1"/>
  <c r="AM26" i="1"/>
  <c r="AM27" i="1"/>
  <c r="AM28" i="1"/>
  <c r="AO33" i="1"/>
  <c r="M20" i="1"/>
  <c r="AO30" i="1"/>
  <c r="AQ33" i="1"/>
  <c r="AM7" i="1"/>
  <c r="AG18" i="1"/>
  <c r="L18" i="1" s="1"/>
  <c r="M18" i="1" s="1"/>
  <c r="AI20" i="1"/>
  <c r="AM24" i="1"/>
  <c r="AQ28" i="1"/>
  <c r="AQ29" i="1"/>
  <c r="AQ32" i="1"/>
  <c r="AQ7" i="1"/>
  <c r="M15" i="1"/>
  <c r="AI18" i="1"/>
  <c r="AG30" i="1"/>
  <c r="M9" i="1"/>
  <c r="M11" i="1"/>
  <c r="M13" i="1"/>
  <c r="M26" i="1"/>
  <c r="M27" i="1"/>
  <c r="L29" i="1"/>
  <c r="AG32" i="1"/>
  <c r="L32" i="1" s="1"/>
  <c r="AI33" i="1"/>
  <c r="L33" i="1" s="1"/>
  <c r="Z7" i="2"/>
  <c r="W10" i="2"/>
  <c r="AA14" i="2"/>
  <c r="AA17" i="2"/>
  <c r="AD20" i="2"/>
  <c r="Z20" i="2"/>
  <c r="U20" i="2"/>
  <c r="X6" i="2"/>
  <c r="AB6" i="2"/>
  <c r="W7" i="2"/>
  <c r="AA7" i="2"/>
  <c r="X8" i="2"/>
  <c r="AB8" i="2"/>
  <c r="Y9" i="2"/>
  <c r="AC9" i="2"/>
  <c r="X10" i="2"/>
  <c r="AB10" i="2"/>
  <c r="U11" i="2"/>
  <c r="Z11" i="2"/>
  <c r="AD11" i="2"/>
  <c r="X12" i="2"/>
  <c r="AB12" i="2"/>
  <c r="U13" i="2"/>
  <c r="Z13" i="2"/>
  <c r="AD13" i="2"/>
  <c r="X14" i="2"/>
  <c r="AE14" i="2" s="1"/>
  <c r="AB14" i="2"/>
  <c r="X15" i="2"/>
  <c r="AB15" i="2"/>
  <c r="AB16" i="2"/>
  <c r="X16" i="2"/>
  <c r="Z16" i="2"/>
  <c r="W17" i="2"/>
  <c r="AC17" i="2"/>
  <c r="Y18" i="2"/>
  <c r="AD18" i="2"/>
  <c r="W19" i="2"/>
  <c r="AB19" i="2"/>
  <c r="AA20" i="2"/>
  <c r="AA21" i="2"/>
  <c r="W21" i="2"/>
  <c r="Z21" i="2"/>
  <c r="AA22" i="2"/>
  <c r="W22" i="2"/>
  <c r="Y22" i="2"/>
  <c r="AD22" i="2"/>
  <c r="U24" i="2"/>
  <c r="AD24" i="2"/>
  <c r="X25" i="2"/>
  <c r="AD26" i="2"/>
  <c r="Z26" i="2"/>
  <c r="U26" i="2"/>
  <c r="AC26" i="2"/>
  <c r="Y26" i="2"/>
  <c r="X26" i="2"/>
  <c r="AE26" i="2" s="1"/>
  <c r="AA27" i="2"/>
  <c r="W27" i="2"/>
  <c r="AD27" i="2"/>
  <c r="Z27" i="2"/>
  <c r="U27" i="2"/>
  <c r="AC27" i="2"/>
  <c r="AC29" i="2"/>
  <c r="Y29" i="2"/>
  <c r="AB29" i="2"/>
  <c r="X29" i="2"/>
  <c r="AD29" i="2"/>
  <c r="Z29" i="2"/>
  <c r="U29" i="2"/>
  <c r="Y11" i="2"/>
  <c r="W12" i="2"/>
  <c r="Y13" i="2"/>
  <c r="Y6" i="2"/>
  <c r="AC6" i="2"/>
  <c r="X7" i="2"/>
  <c r="Y8" i="2"/>
  <c r="U9" i="2"/>
  <c r="Z9" i="2"/>
  <c r="Y10" i="2"/>
  <c r="AC10" i="2"/>
  <c r="W11" i="2"/>
  <c r="Y12" i="2"/>
  <c r="AC12" i="2"/>
  <c r="W13" i="2"/>
  <c r="AE13" i="2" s="1"/>
  <c r="Y14" i="2"/>
  <c r="AC14" i="2"/>
  <c r="Y15" i="2"/>
  <c r="U16" i="2"/>
  <c r="AA16" i="2"/>
  <c r="AB17" i="2"/>
  <c r="Y17" i="2"/>
  <c r="AD17" i="2"/>
  <c r="AD19" i="2"/>
  <c r="Z19" i="2"/>
  <c r="U19" i="2"/>
  <c r="X19" i="2"/>
  <c r="AC19" i="2"/>
  <c r="W20" i="2"/>
  <c r="AB20" i="2"/>
  <c r="U21" i="2"/>
  <c r="AA23" i="2"/>
  <c r="W23" i="2"/>
  <c r="AD23" i="2"/>
  <c r="Z23" i="2"/>
  <c r="U23" i="2"/>
  <c r="AB23" i="2"/>
  <c r="Y24" i="2"/>
  <c r="AA25" i="2"/>
  <c r="X27" i="2"/>
  <c r="AB28" i="2"/>
  <c r="X28" i="2"/>
  <c r="AA28" i="2"/>
  <c r="W28" i="2"/>
  <c r="AC28" i="2"/>
  <c r="U6" i="2"/>
  <c r="Z6" i="2"/>
  <c r="AD6" i="2"/>
  <c r="Y7" i="2"/>
  <c r="AC7" i="2"/>
  <c r="U8" i="2"/>
  <c r="Z8" i="2"/>
  <c r="W9" i="2"/>
  <c r="U10" i="2"/>
  <c r="Z10" i="2"/>
  <c r="AD10" i="2"/>
  <c r="X11" i="2"/>
  <c r="U12" i="2"/>
  <c r="Z12" i="2"/>
  <c r="X13" i="2"/>
  <c r="U14" i="2"/>
  <c r="Z14" i="2"/>
  <c r="U15" i="2"/>
  <c r="Z15" i="2"/>
  <c r="W16" i="2"/>
  <c r="U18" i="2"/>
  <c r="X20" i="2"/>
  <c r="AC20" i="2"/>
  <c r="X21" i="2"/>
  <c r="AC21" i="2"/>
  <c r="U22" i="2"/>
  <c r="AD25" i="2"/>
  <c r="Z25" i="2"/>
  <c r="U25" i="2"/>
  <c r="AB25" i="2"/>
  <c r="U28" i="2"/>
  <c r="AD28" i="2"/>
  <c r="W6" i="2"/>
  <c r="U7" i="2"/>
  <c r="W8" i="2"/>
  <c r="X9" i="2"/>
  <c r="W15" i="2"/>
  <c r="Y16" i="2"/>
  <c r="Y20" i="2"/>
  <c r="Y21" i="2"/>
  <c r="AB24" i="2"/>
  <c r="X24" i="2"/>
  <c r="AA24" i="2"/>
  <c r="W24" i="2"/>
  <c r="AC24" i="2"/>
  <c r="AC25" i="2"/>
  <c r="X30" i="2"/>
  <c r="AB30" i="2"/>
  <c r="X31" i="2"/>
  <c r="AB31" i="2"/>
  <c r="X32" i="2"/>
  <c r="AB32" i="2"/>
  <c r="W33" i="2"/>
  <c r="AA33" i="2"/>
  <c r="Y34" i="2"/>
  <c r="AC34" i="2"/>
  <c r="Y35" i="2"/>
  <c r="AC35" i="2"/>
  <c r="U36" i="2"/>
  <c r="Z36" i="2"/>
  <c r="W37" i="2"/>
  <c r="AA37" i="2"/>
  <c r="Y38" i="2"/>
  <c r="AC38" i="2"/>
  <c r="U39" i="2"/>
  <c r="Z39" i="2"/>
  <c r="W40" i="2"/>
  <c r="AA40" i="2"/>
  <c r="Y41" i="2"/>
  <c r="AC41" i="2"/>
  <c r="X42" i="2"/>
  <c r="W43" i="2"/>
  <c r="AA43" i="2"/>
  <c r="U44" i="2"/>
  <c r="Z44" i="2"/>
  <c r="AD44" i="2"/>
  <c r="U45" i="2"/>
  <c r="Z45" i="2"/>
  <c r="AD45" i="2"/>
  <c r="U46" i="2"/>
  <c r="Z46" i="2"/>
  <c r="AD46" i="2"/>
  <c r="W47" i="2"/>
  <c r="AA47" i="2"/>
  <c r="AB48" i="2"/>
  <c r="X17" i="2"/>
  <c r="W18" i="2"/>
  <c r="W25" i="2"/>
  <c r="W29" i="2"/>
  <c r="Y30" i="2"/>
  <c r="AC30" i="2"/>
  <c r="Y31" i="2"/>
  <c r="Y32" i="2"/>
  <c r="X33" i="2"/>
  <c r="U34" i="2"/>
  <c r="Z34" i="2"/>
  <c r="U35" i="2"/>
  <c r="Z35" i="2"/>
  <c r="AD35" i="2"/>
  <c r="W36" i="2"/>
  <c r="AA36" i="2"/>
  <c r="X37" i="2"/>
  <c r="AB37" i="2"/>
  <c r="U38" i="2"/>
  <c r="Z38" i="2"/>
  <c r="W39" i="2"/>
  <c r="AA39" i="2"/>
  <c r="X40" i="2"/>
  <c r="AB40" i="2"/>
  <c r="U41" i="2"/>
  <c r="Z41" i="2"/>
  <c r="AD41" i="2"/>
  <c r="Y42" i="2"/>
  <c r="AC42" i="2"/>
  <c r="X43" i="2"/>
  <c r="AB43" i="2"/>
  <c r="W44" i="2"/>
  <c r="AA44" i="2"/>
  <c r="W45" i="2"/>
  <c r="AA45" i="2"/>
  <c r="W46" i="2"/>
  <c r="AA46" i="2"/>
  <c r="X47" i="2"/>
  <c r="AB47" i="2"/>
  <c r="Y48" i="2"/>
  <c r="AC48" i="2"/>
  <c r="U30" i="2"/>
  <c r="Z30" i="2"/>
  <c r="AD30" i="2"/>
  <c r="U31" i="2"/>
  <c r="Z31" i="2"/>
  <c r="AD31" i="2"/>
  <c r="U32" i="2"/>
  <c r="Z32" i="2"/>
  <c r="AD32" i="2"/>
  <c r="Y33" i="2"/>
  <c r="AC33" i="2"/>
  <c r="W34" i="2"/>
  <c r="AE34" i="2" s="1"/>
  <c r="W35" i="2"/>
  <c r="AA35" i="2"/>
  <c r="X36" i="2"/>
  <c r="Y37" i="2"/>
  <c r="AC37" i="2"/>
  <c r="W38" i="2"/>
  <c r="AE38" i="2" s="1"/>
  <c r="AA38" i="2"/>
  <c r="X39" i="2"/>
  <c r="Y40" i="2"/>
  <c r="AC40" i="2"/>
  <c r="W41" i="2"/>
  <c r="Y43" i="2"/>
  <c r="X44" i="2"/>
  <c r="X45" i="2"/>
  <c r="AB45" i="2"/>
  <c r="X46" i="2"/>
  <c r="AB46" i="2"/>
  <c r="Y47" i="2"/>
  <c r="AC47" i="2"/>
  <c r="AD48" i="2"/>
  <c r="W30" i="2"/>
  <c r="W31" i="2"/>
  <c r="W32" i="2"/>
  <c r="U33" i="2"/>
  <c r="Z33" i="2"/>
  <c r="X34" i="2"/>
  <c r="X35" i="2"/>
  <c r="Y36" i="2"/>
  <c r="U37" i="2"/>
  <c r="Z37" i="2"/>
  <c r="X38" i="2"/>
  <c r="Y39" i="2"/>
  <c r="U40" i="2"/>
  <c r="Z40" i="2"/>
  <c r="X41" i="2"/>
  <c r="W42" i="2"/>
  <c r="AE42" i="2" s="1"/>
  <c r="U43" i="2"/>
  <c r="Z43" i="2"/>
  <c r="Y44" i="2"/>
  <c r="Y45" i="2"/>
  <c r="Y46" i="2"/>
  <c r="U47" i="2"/>
  <c r="Z47" i="2"/>
  <c r="W48" i="2"/>
  <c r="AE48" i="2" s="1"/>
  <c r="AO11" i="1"/>
  <c r="AO13" i="1"/>
  <c r="AO21" i="1"/>
  <c r="AK15" i="1"/>
  <c r="M17" i="1"/>
  <c r="AK17" i="1"/>
  <c r="AK21" i="1"/>
  <c r="AK23" i="1"/>
  <c r="M25" i="1"/>
  <c r="AK25" i="1"/>
  <c r="AG11" i="1"/>
  <c r="AG13" i="1"/>
  <c r="AG15" i="1"/>
  <c r="AG17" i="1"/>
  <c r="AG19" i="1"/>
  <c r="AG21" i="1"/>
  <c r="AG23" i="1"/>
  <c r="AG25" i="1"/>
  <c r="AG27" i="1"/>
  <c r="AO28" i="1"/>
  <c r="AO31" i="1"/>
  <c r="AO15" i="1"/>
  <c r="AO17" i="1"/>
  <c r="AO19" i="1"/>
  <c r="AO23" i="1"/>
  <c r="AO25" i="1"/>
  <c r="AO27" i="1"/>
  <c r="AQ6" i="1"/>
  <c r="AM6" i="1"/>
  <c r="AI6" i="1"/>
  <c r="L6" i="1" s="1"/>
  <c r="M6" i="1" s="1"/>
  <c r="AK11" i="1"/>
  <c r="AK13" i="1"/>
  <c r="AK19" i="1"/>
  <c r="AG20" i="1"/>
  <c r="M23" i="1"/>
  <c r="AK27" i="1"/>
  <c r="AO7" i="1"/>
  <c r="AK7" i="1"/>
  <c r="AG7" i="1"/>
  <c r="AO9" i="1"/>
  <c r="AK9" i="1"/>
  <c r="AG9" i="1"/>
  <c r="AI8" i="1"/>
  <c r="AM8" i="1"/>
  <c r="L14" i="1"/>
  <c r="M14" i="1" s="1"/>
  <c r="L22" i="1"/>
  <c r="M22" i="1" s="1"/>
  <c r="AE39" i="2" l="1"/>
  <c r="AE32" i="2"/>
  <c r="AE41" i="2"/>
  <c r="AE46" i="2"/>
  <c r="AE44" i="2"/>
  <c r="AE29" i="2"/>
  <c r="AE37" i="2"/>
  <c r="AE33" i="2"/>
  <c r="AE15" i="2"/>
  <c r="AE6" i="2"/>
  <c r="AE12" i="2"/>
  <c r="AE7" i="2"/>
  <c r="AE10" i="2"/>
  <c r="AE31" i="2"/>
  <c r="AE36" i="2"/>
  <c r="AE25" i="2"/>
  <c r="AE43" i="2"/>
  <c r="AE24" i="2"/>
  <c r="AE16" i="2"/>
  <c r="AE9" i="2"/>
  <c r="AE23" i="2"/>
  <c r="AE20" i="2"/>
  <c r="AE27" i="2"/>
  <c r="AE21" i="2"/>
  <c r="AE19" i="2"/>
  <c r="AE17" i="2"/>
  <c r="AE30" i="2"/>
  <c r="AE35" i="2"/>
  <c r="AE45" i="2"/>
  <c r="AE18" i="2"/>
  <c r="AE47" i="2"/>
  <c r="AE40" i="2"/>
  <c r="AE8" i="2"/>
  <c r="AE28" i="2"/>
  <c r="AE11" i="2"/>
  <c r="AE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B4" authorId="0" shapeId="0" xr:uid="{47412BCB-84D7-49E0-A5C2-6C4E4B31858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3E964C8D-B910-4506-AB2A-88AF6B693A9D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A67D8D7A-46DB-4651-A148-81CA14CAE09C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4EAFBBE9-43A7-4433-BCAD-4C8845C15EC1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R39" authorId="1" shapeId="0" xr:uid="{6C25BC56-16A6-40ED-AEA6-4F06AAAFAAE3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Kårstua lite vind/måltall</t>
        </r>
      </text>
    </comment>
    <comment ref="S39" authorId="1" shapeId="0" xr:uid="{1CC721ED-43B0-4348-BF6E-8AAF047702B3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Shaka mellomvind/måltall</t>
        </r>
      </text>
    </comment>
    <comment ref="T39" authorId="1" shapeId="0" xr:uid="{EBFD9876-F8E5-44C0-A7C0-420107C982A5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g-Olsen:
Shaka myevind/måltall</t>
        </r>
      </text>
    </comment>
  </commentList>
</comments>
</file>

<file path=xl/sharedStrings.xml><?xml version="1.0" encoding="utf-8"?>
<sst xmlns="http://schemas.openxmlformats.org/spreadsheetml/2006/main" count="483" uniqueCount="197">
  <si>
    <t>Tirsdagsseilaser 2020</t>
  </si>
  <si>
    <t>Ja</t>
  </si>
  <si>
    <t>Nei</t>
  </si>
  <si>
    <t>N-R 1 = N-R med spinnaker</t>
  </si>
  <si>
    <t>N-R 3 = N-R Shorthand med spinaker</t>
  </si>
  <si>
    <t>Resultatliste 15.09.2020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</si>
  <si>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</si>
  <si>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</si>
  <si>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</si>
  <si>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</si>
  <si>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</si>
  <si>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</si>
  <si>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</si>
  <si>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</si>
  <si>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</si>
  <si>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</si>
  <si>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</si>
  <si>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</si>
  <si>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</si>
  <si>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</si>
  <si>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</si>
  <si>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</si>
  <si>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</si>
  <si>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</si>
  <si>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</si>
  <si>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</si>
  <si>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</si>
  <si>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</si>
  <si>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</si>
  <si>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</si>
  <si>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</si>
  <si>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</si>
  <si>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</si>
  <si>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</si>
  <si>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</si>
  <si>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</si>
  <si>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</si>
  <si>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</si>
  <si>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</si>
  <si>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</si>
  <si>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</si>
  <si>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</si>
  <si>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</si>
  <si>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</si>
  <si>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</si>
  <si>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</si>
  <si>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</si>
  <si>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</si>
  <si>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</si>
  <si>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</si>
  <si>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</si>
  <si>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</si>
  <si>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</si>
  <si>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</si>
  <si>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</si>
  <si>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</si>
  <si>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</t>
  </si>
  <si>
    <t>H-båt</t>
  </si>
  <si>
    <t>Nipa</t>
  </si>
  <si>
    <t>Andreas Abilgaard</t>
  </si>
  <si>
    <t>NOR</t>
  </si>
  <si>
    <t>Elan 310</t>
  </si>
  <si>
    <t>Kårstua</t>
  </si>
  <si>
    <t>Christian Cook</t>
  </si>
  <si>
    <t>KNS</t>
  </si>
  <si>
    <t>J 70</t>
  </si>
  <si>
    <t>NN</t>
  </si>
  <si>
    <t>Marcus Christensen</t>
  </si>
  <si>
    <t>Skøyen</t>
  </si>
  <si>
    <t>J/80</t>
  </si>
  <si>
    <t>Baby Boop</t>
  </si>
  <si>
    <t>Aril Spetalen</t>
  </si>
  <si>
    <t>Express</t>
  </si>
  <si>
    <t>Mariatta</t>
  </si>
  <si>
    <t>Petter Frode Amland</t>
  </si>
  <si>
    <t>FS</t>
  </si>
  <si>
    <t>Elan 37 dyp kjøl</t>
  </si>
  <si>
    <t>Tidig 3</t>
  </si>
  <si>
    <t>Gunnar Gundersen</t>
  </si>
  <si>
    <t>Dehler 36 Jv</t>
  </si>
  <si>
    <t>Wendigo 2</t>
  </si>
  <si>
    <t>Yngve Amundsen</t>
  </si>
  <si>
    <t>X-35 OD</t>
  </si>
  <si>
    <t>Akhillevs-X</t>
  </si>
  <si>
    <t>Marius Andersen</t>
  </si>
  <si>
    <t>Farr 30</t>
  </si>
  <si>
    <t>Pakalolo II</t>
  </si>
  <si>
    <t>Geir Atle Lerkerød</t>
  </si>
  <si>
    <t>JAM</t>
  </si>
  <si>
    <t>Stein Thorstensen</t>
  </si>
  <si>
    <t>Hermine</t>
  </si>
  <si>
    <t>Bjørn Getz</t>
  </si>
  <si>
    <t>X 362 Sport</t>
  </si>
  <si>
    <t>The Target</t>
  </si>
  <si>
    <t>Jon Vendelboe</t>
  </si>
  <si>
    <t>X-37</t>
  </si>
  <si>
    <t>MetaXa</t>
  </si>
  <si>
    <t>Jonassen/Peterson</t>
  </si>
  <si>
    <t>Lille My</t>
  </si>
  <si>
    <t>Egil Naustvik</t>
  </si>
  <si>
    <t>Linjett 33</t>
  </si>
  <si>
    <t>Fragancia</t>
  </si>
  <si>
    <t>Arild Vikse</t>
  </si>
  <si>
    <t>11 MOD</t>
  </si>
  <si>
    <t>Olivia</t>
  </si>
  <si>
    <t>Christian Stensholt</t>
  </si>
  <si>
    <t>Pogo 8,50</t>
  </si>
  <si>
    <t>Vindtora</t>
  </si>
  <si>
    <t>Stig Ulfsby</t>
  </si>
  <si>
    <t>Sun Odyssey 35</t>
  </si>
  <si>
    <t>Balsam</t>
  </si>
  <si>
    <t>Per Chr. Andresen</t>
  </si>
  <si>
    <t>Dehler 34</t>
  </si>
  <si>
    <t>Bellini</t>
  </si>
  <si>
    <t>Joachim Lyng-Olsen</t>
  </si>
  <si>
    <t>Contrast 33</t>
  </si>
  <si>
    <t>Vildensky</t>
  </si>
  <si>
    <t>Andreas Haug</t>
  </si>
  <si>
    <t>Archambault A35</t>
  </si>
  <si>
    <t>Flaks</t>
  </si>
  <si>
    <t>Alexander Thøgersen</t>
  </si>
  <si>
    <t>Asker</t>
  </si>
  <si>
    <t>First 40,7</t>
  </si>
  <si>
    <t>Rabalder</t>
  </si>
  <si>
    <t>Iver Iversen</t>
  </si>
  <si>
    <t>Grand Soleil 42 R</t>
  </si>
  <si>
    <t>Tango II</t>
  </si>
  <si>
    <t>Dsq</t>
  </si>
  <si>
    <t>Pål Saltvedt</t>
  </si>
  <si>
    <t>Elan 40</t>
  </si>
  <si>
    <t>Jonna</t>
  </si>
  <si>
    <t>Reidar Hauge</t>
  </si>
  <si>
    <t>CB 365</t>
  </si>
  <si>
    <t>Chica</t>
  </si>
  <si>
    <t>John Moen</t>
  </si>
  <si>
    <t>Merlin II</t>
  </si>
  <si>
    <t>Guri Kjæserud</t>
  </si>
  <si>
    <t>Oslo SF</t>
  </si>
  <si>
    <t>Hipp Hurra</t>
  </si>
  <si>
    <t>Kvalnes/Hvaring</t>
  </si>
  <si>
    <t>Hermes</t>
  </si>
  <si>
    <t xml:space="preserve">Samtlige diskede båter ble disket p.g.a. tyvstart. To av båtene gikk tilbake over startlinjen, men rundet ikke </t>
  </si>
  <si>
    <t>startbåten eller vestre begrensningsmerke før de passerte startlinjen på nytt slik seilingbestemmelsene krever.</t>
  </si>
  <si>
    <t>Poengsammendrag</t>
  </si>
  <si>
    <t>Poengsammendrag uten strykninger</t>
  </si>
  <si>
    <t>Poengsammendrag de 8 beste resultatene</t>
  </si>
  <si>
    <t>Pl.</t>
  </si>
  <si>
    <t>Startklasse</t>
  </si>
  <si>
    <t>05.05.</t>
  </si>
  <si>
    <t>12.05.</t>
  </si>
  <si>
    <t>19.05.</t>
  </si>
  <si>
    <t>26.05.</t>
  </si>
  <si>
    <t>02.06.</t>
  </si>
  <si>
    <t>09.06.</t>
  </si>
  <si>
    <t>16.06.</t>
  </si>
  <si>
    <t>11.08.</t>
  </si>
  <si>
    <t>18.08.</t>
  </si>
  <si>
    <t>25.08.</t>
  </si>
  <si>
    <t>01.09.</t>
  </si>
  <si>
    <t>08.09.</t>
  </si>
  <si>
    <t>15.09.</t>
  </si>
  <si>
    <t>22.09.</t>
  </si>
  <si>
    <t>Sum</t>
  </si>
  <si>
    <t>Elan 37</t>
  </si>
  <si>
    <t>Magne K. Fagerhol</t>
  </si>
  <si>
    <t>Aphrodite 101</t>
  </si>
  <si>
    <t>Express/Contrast 33</t>
  </si>
  <si>
    <t>Kvalnes/Hovland</t>
  </si>
  <si>
    <t>Archambault 40</t>
  </si>
  <si>
    <t>Cecilia Stokkeland</t>
  </si>
  <si>
    <t>J/109</t>
  </si>
  <si>
    <t>Stefan Midteide</t>
  </si>
  <si>
    <t>J109</t>
  </si>
  <si>
    <t>Mats Uchermann Larsson</t>
  </si>
  <si>
    <t>Albin Nova</t>
  </si>
  <si>
    <t>Jonas Smitt-Amundsen</t>
  </si>
  <si>
    <t>First 31.7 LR</t>
  </si>
  <si>
    <t>Jon Sverre Høiden</t>
  </si>
  <si>
    <t>Sinergia 40</t>
  </si>
  <si>
    <t>Sun Odysse 35</t>
  </si>
  <si>
    <t>X-79</t>
  </si>
  <si>
    <t>Carl Foss</t>
  </si>
  <si>
    <t>Svein Ivarson</t>
  </si>
  <si>
    <t>Espen Sunde</t>
  </si>
  <si>
    <t>Mamba 33</t>
  </si>
  <si>
    <t>Dehler 36 JV</t>
  </si>
  <si>
    <t>F 240/CB 365</t>
  </si>
  <si>
    <t>Finn Kr. Aamodt</t>
  </si>
  <si>
    <t>Hanse 350</t>
  </si>
  <si>
    <t>Asker SF</t>
  </si>
  <si>
    <t>Johan Mowinckel</t>
  </si>
  <si>
    <t>Wauquiez opium 39</t>
  </si>
  <si>
    <t>Caroline Grimsgaard</t>
  </si>
  <si>
    <t>First 31.7</t>
  </si>
  <si>
    <t>Arild Andresen</t>
  </si>
  <si>
    <t>Lars Marius Valstad</t>
  </si>
  <si>
    <t>Salona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</si>
</sst>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[h]:mm:ss.0"/>
    <numFmt numFmtId="166" formatCode="hh:mm;@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</cellStyleXfs>
  <cellXfs count="305">
    <xf numFmtId="0" fontId="0" fillId="0" borderId="0" xfId="0"/>
    <xf numFmtId="0" fontId="2" fillId="0" borderId="0" xfId="1" applyFont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2" fontId="5" fillId="2" borderId="0" xfId="1" applyNumberFormat="1" applyFont="1" applyFill="1" applyAlignment="1">
      <alignment horizontal="center" vertical="center"/>
    </xf>
    <xf numFmtId="46" fontId="5" fillId="2" borderId="0" xfId="1" applyNumberFormat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6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7" fillId="2" borderId="0" xfId="1" applyNumberFormat="1" applyFont="1" applyFill="1" applyAlignment="1">
      <alignment horizontal="left" vertical="center"/>
    </xf>
    <xf numFmtId="164" fontId="5" fillId="2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1" fillId="0" borderId="0" xfId="1" applyAlignment="1">
      <alignment horizontal="left"/>
    </xf>
    <xf numFmtId="0" fontId="8" fillId="2" borderId="0" xfId="1" applyFont="1" applyFill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vertical="center"/>
    </xf>
    <xf numFmtId="1" fontId="8" fillId="2" borderId="0" xfId="1" applyNumberFormat="1" applyFont="1" applyFill="1" applyAlignment="1">
      <alignment horizontal="center" vertical="center"/>
    </xf>
    <xf numFmtId="46" fontId="8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left" vertical="center"/>
    </xf>
    <xf numFmtId="164" fontId="12" fillId="2" borderId="3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46" fontId="12" fillId="0" borderId="4" xfId="1" applyNumberFormat="1" applyFont="1" applyBorder="1" applyAlignment="1">
      <alignment horizontal="center" vertical="center"/>
    </xf>
    <xf numFmtId="46" fontId="12" fillId="0" borderId="2" xfId="1" applyNumberFormat="1" applyFont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6" fontId="12" fillId="2" borderId="2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164" fontId="12" fillId="6" borderId="5" xfId="1" applyNumberFormat="1" applyFont="1" applyFill="1" applyBorder="1" applyAlignment="1">
      <alignment horizontal="center" vertical="center" wrapText="1"/>
    </xf>
    <xf numFmtId="164" fontId="12" fillId="6" borderId="6" xfId="1" applyNumberFormat="1" applyFont="1" applyFill="1" applyBorder="1" applyAlignment="1">
      <alignment horizontal="center" vertical="center" wrapText="1"/>
    </xf>
    <xf numFmtId="164" fontId="14" fillId="6" borderId="6" xfId="1" applyNumberFormat="1" applyFont="1" applyFill="1" applyBorder="1" applyAlignment="1">
      <alignment horizontal="center"/>
    </xf>
    <xf numFmtId="164" fontId="14" fillId="6" borderId="7" xfId="1" applyNumberFormat="1" applyFont="1" applyFill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6" fontId="12" fillId="0" borderId="10" xfId="1" applyNumberFormat="1" applyFont="1" applyBorder="1" applyAlignment="1">
      <alignment horizontal="center" vertical="center"/>
    </xf>
    <xf numFmtId="46" fontId="12" fillId="0" borderId="13" xfId="1" applyNumberFormat="1" applyFont="1" applyBorder="1" applyAlignment="1">
      <alignment horizontal="center" vertical="center"/>
    </xf>
    <xf numFmtId="164" fontId="12" fillId="2" borderId="10" xfId="1" applyNumberFormat="1" applyFont="1" applyFill="1" applyBorder="1" applyAlignment="1">
      <alignment horizontal="center" vertical="center"/>
    </xf>
    <xf numFmtId="46" fontId="12" fillId="2" borderId="11" xfId="1" applyNumberFormat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164" fontId="8" fillId="6" borderId="14" xfId="1" applyNumberFormat="1" applyFont="1" applyFill="1" applyBorder="1" applyAlignment="1">
      <alignment vertical="center" wrapText="1"/>
    </xf>
    <xf numFmtId="164" fontId="8" fillId="6" borderId="15" xfId="1" applyNumberFormat="1" applyFont="1" applyFill="1" applyBorder="1" applyAlignment="1">
      <alignment vertical="center" wrapText="1"/>
    </xf>
    <xf numFmtId="164" fontId="8" fillId="6" borderId="16" xfId="1" applyNumberFormat="1" applyFont="1" applyFill="1" applyBorder="1" applyAlignment="1">
      <alignment vertical="center" wrapText="1"/>
    </xf>
    <xf numFmtId="164" fontId="12" fillId="0" borderId="12" xfId="1" applyNumberFormat="1" applyFont="1" applyBorder="1" applyAlignment="1">
      <alignment horizontal="center" vertical="center"/>
    </xf>
    <xf numFmtId="164" fontId="12" fillId="0" borderId="17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0" fontId="1" fillId="0" borderId="11" xfId="1" applyBorder="1"/>
    <xf numFmtId="0" fontId="8" fillId="0" borderId="19" xfId="1" applyFont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0" borderId="11" xfId="1" applyFont="1" applyBorder="1" applyAlignment="1">
      <alignment horizontal="left"/>
    </xf>
    <xf numFmtId="0" fontId="8" fillId="2" borderId="19" xfId="1" applyFont="1" applyFill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46" fontId="8" fillId="2" borderId="19" xfId="1" applyNumberFormat="1" applyFont="1" applyFill="1" applyBorder="1" applyAlignment="1">
      <alignment horizontal="center" vertical="center" wrapText="1"/>
    </xf>
    <xf numFmtId="21" fontId="8" fillId="0" borderId="20" xfId="1" applyNumberFormat="1" applyFont="1" applyBorder="1" applyAlignment="1">
      <alignment horizontal="center"/>
    </xf>
    <xf numFmtId="164" fontId="1" fillId="2" borderId="19" xfId="1" applyNumberFormat="1" applyFill="1" applyBorder="1"/>
    <xf numFmtId="46" fontId="1" fillId="2" borderId="20" xfId="1" applyNumberFormat="1" applyFill="1" applyBorder="1" applyAlignment="1">
      <alignment horizontal="left"/>
    </xf>
    <xf numFmtId="2" fontId="8" fillId="2" borderId="19" xfId="1" applyNumberFormat="1" applyFont="1" applyFill="1" applyBorder="1" applyAlignment="1">
      <alignment horizontal="center"/>
    </xf>
    <xf numFmtId="0" fontId="9" fillId="3" borderId="10" xfId="1" applyFont="1" applyFill="1" applyBorder="1"/>
    <xf numFmtId="164" fontId="8" fillId="2" borderId="14" xfId="1" applyNumberFormat="1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 vertical="center" wrapText="1"/>
    </xf>
    <xf numFmtId="164" fontId="8" fillId="6" borderId="22" xfId="1" applyNumberFormat="1" applyFont="1" applyFill="1" applyBorder="1" applyAlignment="1">
      <alignment horizontal="center" vertical="center" wrapText="1"/>
    </xf>
    <xf numFmtId="164" fontId="8" fillId="0" borderId="23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9" xfId="1" applyFont="1" applyBorder="1" applyAlignment="1">
      <alignment horizontal="left"/>
    </xf>
    <xf numFmtId="0" fontId="8" fillId="0" borderId="20" xfId="1" applyFont="1" applyBorder="1"/>
    <xf numFmtId="0" fontId="8" fillId="0" borderId="23" xfId="1" applyFont="1" applyBorder="1" applyAlignment="1">
      <alignment horizontal="center"/>
    </xf>
    <xf numFmtId="0" fontId="8" fillId="0" borderId="20" xfId="1" applyFont="1" applyBorder="1" applyAlignment="1">
      <alignment horizontal="right"/>
    </xf>
    <xf numFmtId="0" fontId="8" fillId="0" borderId="19" xfId="1" applyFont="1" applyBorder="1"/>
    <xf numFmtId="0" fontId="1" fillId="0" borderId="20" xfId="1" applyBorder="1"/>
    <xf numFmtId="0" fontId="8" fillId="2" borderId="20" xfId="1" applyFont="1" applyFill="1" applyBorder="1" applyAlignment="1">
      <alignment horizontal="center"/>
    </xf>
    <xf numFmtId="46" fontId="8" fillId="0" borderId="20" xfId="1" applyNumberFormat="1" applyFont="1" applyBorder="1" applyAlignment="1">
      <alignment horizontal="right"/>
    </xf>
    <xf numFmtId="2" fontId="8" fillId="2" borderId="10" xfId="1" applyNumberFormat="1" applyFont="1" applyFill="1" applyBorder="1" applyAlignment="1">
      <alignment horizontal="center"/>
    </xf>
    <xf numFmtId="0" fontId="9" fillId="3" borderId="19" xfId="1" applyFont="1" applyFill="1" applyBorder="1"/>
    <xf numFmtId="164" fontId="8" fillId="6" borderId="23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left"/>
    </xf>
    <xf numFmtId="164" fontId="8" fillId="0" borderId="20" xfId="1" applyNumberFormat="1" applyFont="1" applyBorder="1" applyAlignment="1">
      <alignment horizontal="center"/>
    </xf>
    <xf numFmtId="165" fontId="1" fillId="2" borderId="20" xfId="1" applyNumberFormat="1" applyFill="1" applyBorder="1" applyAlignment="1">
      <alignment horizontal="left"/>
    </xf>
    <xf numFmtId="164" fontId="8" fillId="2" borderId="23" xfId="1" applyNumberFormat="1" applyFont="1" applyFill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2" borderId="11" xfId="1" applyFont="1" applyFill="1" applyBorder="1" applyAlignment="1">
      <alignment horizontal="left"/>
    </xf>
    <xf numFmtId="0" fontId="8" fillId="2" borderId="11" xfId="1" applyFont="1" applyFill="1" applyBorder="1" applyAlignment="1">
      <alignment horizontal="center"/>
    </xf>
    <xf numFmtId="46" fontId="8" fillId="0" borderId="11" xfId="1" applyNumberFormat="1" applyFont="1" applyBorder="1" applyAlignment="1">
      <alignment horizontal="center"/>
    </xf>
    <xf numFmtId="46" fontId="1" fillId="2" borderId="11" xfId="1" applyNumberFormat="1" applyFill="1" applyBorder="1" applyAlignment="1">
      <alignment horizontal="left"/>
    </xf>
    <xf numFmtId="1" fontId="9" fillId="5" borderId="19" xfId="1" applyNumberFormat="1" applyFont="1" applyFill="1" applyBorder="1" applyAlignment="1">
      <alignment horizontal="right" vertical="center" wrapText="1"/>
    </xf>
    <xf numFmtId="164" fontId="8" fillId="6" borderId="15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0" fontId="17" fillId="0" borderId="19" xfId="1" applyFont="1" applyBorder="1"/>
    <xf numFmtId="164" fontId="8" fillId="6" borderId="14" xfId="1" applyNumberFormat="1" applyFont="1" applyFill="1" applyBorder="1" applyAlignment="1">
      <alignment horizontal="center" wrapText="1"/>
    </xf>
    <xf numFmtId="164" fontId="8" fillId="6" borderId="15" xfId="1" applyNumberFormat="1" applyFont="1" applyFill="1" applyBorder="1" applyAlignment="1">
      <alignment horizontal="center" wrapText="1"/>
    </xf>
    <xf numFmtId="0" fontId="17" fillId="0" borderId="20" xfId="1" applyFont="1" applyBorder="1"/>
    <xf numFmtId="0" fontId="8" fillId="0" borderId="20" xfId="1" applyFont="1" applyBorder="1" applyAlignment="1">
      <alignment horizontal="left" vertical="center"/>
    </xf>
    <xf numFmtId="0" fontId="8" fillId="2" borderId="20" xfId="1" applyFont="1" applyFill="1" applyBorder="1" applyAlignment="1">
      <alignment horizontal="left"/>
    </xf>
    <xf numFmtId="46" fontId="8" fillId="0" borderId="20" xfId="1" applyNumberFormat="1" applyFont="1" applyBorder="1" applyAlignment="1">
      <alignment horizontal="center"/>
    </xf>
    <xf numFmtId="164" fontId="8" fillId="5" borderId="23" xfId="1" applyNumberFormat="1" applyFont="1" applyFill="1" applyBorder="1" applyAlignment="1">
      <alignment horizontal="center"/>
    </xf>
    <xf numFmtId="164" fontId="8" fillId="5" borderId="21" xfId="1" applyNumberFormat="1" applyFont="1" applyFill="1" applyBorder="1" applyAlignment="1">
      <alignment horizontal="center"/>
    </xf>
    <xf numFmtId="164" fontId="8" fillId="8" borderId="21" xfId="1" applyNumberFormat="1" applyFont="1" applyFill="1" applyBorder="1" applyAlignment="1">
      <alignment horizontal="center"/>
    </xf>
    <xf numFmtId="21" fontId="8" fillId="0" borderId="11" xfId="1" applyNumberFormat="1" applyFont="1" applyBorder="1" applyAlignment="1">
      <alignment horizontal="center"/>
    </xf>
    <xf numFmtId="0" fontId="8" fillId="0" borderId="20" xfId="1" applyFont="1" applyBorder="1" applyAlignment="1">
      <alignment wrapText="1"/>
    </xf>
    <xf numFmtId="0" fontId="8" fillId="0" borderId="23" xfId="1" applyFont="1" applyBorder="1" applyAlignment="1">
      <alignment horizontal="center" wrapText="1"/>
    </xf>
    <xf numFmtId="0" fontId="8" fillId="0" borderId="19" xfId="1" applyFont="1" applyBorder="1" applyAlignment="1">
      <alignment horizontal="left" wrapText="1"/>
    </xf>
    <xf numFmtId="0" fontId="9" fillId="3" borderId="19" xfId="1" applyFont="1" applyFill="1" applyBorder="1" applyAlignment="1">
      <alignment horizontal="right"/>
    </xf>
    <xf numFmtId="164" fontId="8" fillId="7" borderId="23" xfId="1" applyNumberFormat="1" applyFont="1" applyFill="1" applyBorder="1" applyAlignment="1">
      <alignment horizontal="center"/>
    </xf>
    <xf numFmtId="164" fontId="8" fillId="9" borderId="21" xfId="1" applyNumberFormat="1" applyFont="1" applyFill="1" applyBorder="1" applyAlignment="1">
      <alignment horizontal="center"/>
    </xf>
    <xf numFmtId="164" fontId="1" fillId="2" borderId="10" xfId="1" applyNumberFormat="1" applyFill="1" applyBorder="1"/>
    <xf numFmtId="164" fontId="8" fillId="6" borderId="14" xfId="1" applyNumberFormat="1" applyFont="1" applyFill="1" applyBorder="1" applyAlignment="1">
      <alignment horizontal="center"/>
    </xf>
    <xf numFmtId="0" fontId="8" fillId="0" borderId="10" xfId="1" applyFont="1" applyBorder="1"/>
    <xf numFmtId="0" fontId="8" fillId="0" borderId="11" xfId="1" applyFont="1" applyBorder="1" applyAlignment="1">
      <alignment wrapText="1"/>
    </xf>
    <xf numFmtId="0" fontId="8" fillId="0" borderId="14" xfId="1" applyFont="1" applyBorder="1" applyAlignment="1">
      <alignment horizontal="center" wrapText="1"/>
    </xf>
    <xf numFmtId="0" fontId="8" fillId="0" borderId="10" xfId="1" applyFont="1" applyBorder="1" applyAlignment="1">
      <alignment horizontal="left" wrapText="1"/>
    </xf>
    <xf numFmtId="0" fontId="8" fillId="0" borderId="11" xfId="1" applyFont="1" applyBorder="1" applyAlignment="1">
      <alignment horizontal="center"/>
    </xf>
    <xf numFmtId="0" fontId="9" fillId="3" borderId="10" xfId="1" applyFont="1" applyFill="1" applyBorder="1" applyAlignment="1">
      <alignment horizontal="right"/>
    </xf>
    <xf numFmtId="164" fontId="8" fillId="9" borderId="15" xfId="1" applyNumberFormat="1" applyFont="1" applyFill="1" applyBorder="1" applyAlignment="1">
      <alignment horizontal="center"/>
    </xf>
    <xf numFmtId="0" fontId="8" fillId="0" borderId="24" xfId="1" applyFont="1" applyBorder="1" applyAlignment="1">
      <alignment horizontal="left"/>
    </xf>
    <xf numFmtId="0" fontId="8" fillId="0" borderId="25" xfId="1" applyFont="1" applyBorder="1"/>
    <xf numFmtId="0" fontId="8" fillId="0" borderId="26" xfId="1" applyFont="1" applyBorder="1" applyAlignment="1">
      <alignment horizontal="center"/>
    </xf>
    <xf numFmtId="0" fontId="8" fillId="0" borderId="25" xfId="1" applyFont="1" applyBorder="1" applyAlignment="1">
      <alignment horizontal="right"/>
    </xf>
    <xf numFmtId="0" fontId="8" fillId="2" borderId="25" xfId="1" applyFont="1" applyFill="1" applyBorder="1" applyAlignment="1">
      <alignment horizontal="left"/>
    </xf>
    <xf numFmtId="0" fontId="8" fillId="2" borderId="24" xfId="1" applyFont="1" applyFill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0" fontId="8" fillId="0" borderId="24" xfId="1" applyFont="1" applyBorder="1"/>
    <xf numFmtId="0" fontId="8" fillId="0" borderId="25" xfId="1" applyFont="1" applyBorder="1" applyAlignment="1">
      <alignment horizontal="left" vertic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9" fillId="3" borderId="24" xfId="1" applyFont="1" applyFill="1" applyBorder="1"/>
    <xf numFmtId="164" fontId="8" fillId="6" borderId="26" xfId="1" applyNumberFormat="1" applyFont="1" applyFill="1" applyBorder="1" applyAlignment="1">
      <alignment horizontal="center"/>
    </xf>
    <xf numFmtId="164" fontId="8" fillId="6" borderId="27" xfId="1" applyNumberFormat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164" fontId="8" fillId="6" borderId="23" xfId="1" applyNumberFormat="1" applyFont="1" applyFill="1" applyBorder="1" applyAlignment="1">
      <alignment horizontal="center" wrapText="1"/>
    </xf>
    <xf numFmtId="164" fontId="8" fillId="6" borderId="21" xfId="1" applyNumberFormat="1" applyFont="1" applyFill="1" applyBorder="1" applyAlignment="1">
      <alignment horizontal="center" wrapText="1"/>
    </xf>
    <xf numFmtId="46" fontId="8" fillId="0" borderId="20" xfId="1" applyNumberFormat="1" applyFont="1" applyBorder="1" applyAlignment="1">
      <alignment horizontal="center" vertical="center"/>
    </xf>
    <xf numFmtId="164" fontId="8" fillId="3" borderId="23" xfId="1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8" xfId="1" applyFont="1" applyBorder="1" applyAlignment="1">
      <alignment horizontal="left"/>
    </xf>
    <xf numFmtId="0" fontId="8" fillId="0" borderId="29" xfId="1" applyFont="1" applyBorder="1"/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right"/>
    </xf>
    <xf numFmtId="0" fontId="8" fillId="0" borderId="29" xfId="1" applyFont="1" applyBorder="1" applyAlignment="1">
      <alignment horizontal="left"/>
    </xf>
    <xf numFmtId="0" fontId="8" fillId="2" borderId="28" xfId="1" applyFont="1" applyFill="1" applyBorder="1" applyAlignment="1">
      <alignment horizontal="center"/>
    </xf>
    <xf numFmtId="164" fontId="8" fillId="0" borderId="29" xfId="1" applyNumberFormat="1" applyFont="1" applyBorder="1" applyAlignment="1">
      <alignment horizontal="center"/>
    </xf>
    <xf numFmtId="46" fontId="8" fillId="2" borderId="28" xfId="1" applyNumberFormat="1" applyFont="1" applyFill="1" applyBorder="1" applyAlignment="1">
      <alignment horizontal="center" vertical="center" wrapText="1"/>
    </xf>
    <xf numFmtId="164" fontId="1" fillId="2" borderId="28" xfId="1" applyNumberFormat="1" applyFill="1" applyBorder="1"/>
    <xf numFmtId="46" fontId="1" fillId="2" borderId="29" xfId="1" applyNumberFormat="1" applyFill="1" applyBorder="1" applyAlignment="1">
      <alignment horizontal="left"/>
    </xf>
    <xf numFmtId="2" fontId="8" fillId="2" borderId="28" xfId="1" applyNumberFormat="1" applyFont="1" applyFill="1" applyBorder="1" applyAlignment="1">
      <alignment horizontal="center"/>
    </xf>
    <xf numFmtId="0" fontId="9" fillId="3" borderId="28" xfId="1" applyFont="1" applyFill="1" applyBorder="1"/>
    <xf numFmtId="164" fontId="8" fillId="2" borderId="30" xfId="1" applyNumberFormat="1" applyFont="1" applyFill="1" applyBorder="1" applyAlignment="1">
      <alignment horizontal="center"/>
    </xf>
    <xf numFmtId="164" fontId="8" fillId="2" borderId="31" xfId="1" applyNumberFormat="1" applyFont="1" applyFill="1" applyBorder="1" applyAlignment="1">
      <alignment horizontal="center"/>
    </xf>
    <xf numFmtId="164" fontId="8" fillId="7" borderId="31" xfId="1" applyNumberFormat="1" applyFont="1" applyFill="1" applyBorder="1" applyAlignment="1">
      <alignment horizontal="center"/>
    </xf>
    <xf numFmtId="164" fontId="8" fillId="6" borderId="31" xfId="1" applyNumberFormat="1" applyFont="1" applyFill="1" applyBorder="1" applyAlignment="1">
      <alignment horizontal="center" vertical="center" wrapText="1"/>
    </xf>
    <xf numFmtId="164" fontId="8" fillId="6" borderId="32" xfId="1" applyNumberFormat="1" applyFont="1" applyFill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164" fontId="1" fillId="0" borderId="32" xfId="1" applyNumberFormat="1" applyBorder="1" applyAlignment="1">
      <alignment horizontal="center"/>
    </xf>
    <xf numFmtId="164" fontId="1" fillId="0" borderId="30" xfId="1" applyNumberFormat="1" applyBorder="1" applyAlignment="1">
      <alignment horizontal="center"/>
    </xf>
    <xf numFmtId="164" fontId="1" fillId="0" borderId="31" xfId="1" applyNumberFormat="1" applyBorder="1" applyAlignment="1">
      <alignment horizontal="center"/>
    </xf>
    <xf numFmtId="0" fontId="1" fillId="0" borderId="29" xfId="1" applyBorder="1"/>
    <xf numFmtId="46" fontId="8" fillId="2" borderId="10" xfId="1" applyNumberFormat="1" applyFont="1" applyFill="1" applyBorder="1" applyAlignment="1">
      <alignment horizontal="center" vertical="center" wrapText="1"/>
    </xf>
    <xf numFmtId="46" fontId="8" fillId="0" borderId="11" xfId="1" applyNumberFormat="1" applyFont="1" applyBorder="1" applyAlignment="1">
      <alignment horizontal="right"/>
    </xf>
    <xf numFmtId="46" fontId="1" fillId="2" borderId="11" xfId="1" applyNumberFormat="1" applyFill="1" applyBorder="1" applyAlignment="1">
      <alignment horizontal="center"/>
    </xf>
    <xf numFmtId="0" fontId="17" fillId="0" borderId="10" xfId="1" applyFont="1" applyBorder="1"/>
    <xf numFmtId="164" fontId="8" fillId="6" borderId="16" xfId="1" applyNumberFormat="1" applyFont="1" applyFill="1" applyBorder="1" applyAlignment="1">
      <alignment horizontal="center" vertical="center" wrapText="1"/>
    </xf>
    <xf numFmtId="164" fontId="1" fillId="0" borderId="16" xfId="1" applyNumberFormat="1" applyBorder="1" applyAlignment="1">
      <alignment horizontal="center"/>
    </xf>
    <xf numFmtId="46" fontId="1" fillId="2" borderId="20" xfId="1" applyNumberFormat="1" applyFill="1" applyBorder="1" applyAlignment="1">
      <alignment horizont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164" fontId="8" fillId="2" borderId="19" xfId="1" applyNumberFormat="1" applyFont="1" applyFill="1" applyBorder="1" applyAlignment="1">
      <alignment horizontal="right" vertical="center"/>
    </xf>
    <xf numFmtId="46" fontId="8" fillId="2" borderId="20" xfId="1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vertical="center"/>
    </xf>
    <xf numFmtId="164" fontId="8" fillId="0" borderId="21" xfId="1" applyNumberFormat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/>
    </xf>
    <xf numFmtId="164" fontId="8" fillId="9" borderId="23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0" fontId="1" fillId="2" borderId="1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164" fontId="8" fillId="6" borderId="23" xfId="1" applyNumberFormat="1" applyFont="1" applyFill="1" applyBorder="1" applyAlignment="1">
      <alignment horizontal="center" vertical="center" wrapText="1"/>
    </xf>
    <xf numFmtId="0" fontId="8" fillId="0" borderId="33" xfId="1" applyFont="1" applyBorder="1" applyAlignment="1">
      <alignment horizontal="center"/>
    </xf>
    <xf numFmtId="0" fontId="8" fillId="0" borderId="33" xfId="1" applyFont="1" applyBorder="1" applyAlignment="1">
      <alignment horizontal="left"/>
    </xf>
    <xf numFmtId="0" fontId="8" fillId="0" borderId="34" xfId="1" applyFont="1" applyBorder="1"/>
    <xf numFmtId="0" fontId="8" fillId="0" borderId="35" xfId="1" applyFont="1" applyBorder="1" applyAlignment="1">
      <alignment horizontal="center"/>
    </xf>
    <xf numFmtId="0" fontId="8" fillId="0" borderId="34" xfId="1" applyFont="1" applyBorder="1" applyAlignment="1">
      <alignment horizontal="right"/>
    </xf>
    <xf numFmtId="0" fontId="8" fillId="2" borderId="34" xfId="1" applyFont="1" applyFill="1" applyBorder="1" applyAlignment="1">
      <alignment horizontal="left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46" fontId="8" fillId="2" borderId="33" xfId="1" applyNumberFormat="1" applyFont="1" applyFill="1" applyBorder="1" applyAlignment="1">
      <alignment horizontal="center" vertical="center" wrapText="1"/>
    </xf>
    <xf numFmtId="21" fontId="8" fillId="0" borderId="34" xfId="1" applyNumberFormat="1" applyFont="1" applyBorder="1" applyAlignment="1">
      <alignment horizontal="center"/>
    </xf>
    <xf numFmtId="164" fontId="1" fillId="2" borderId="33" xfId="1" applyNumberFormat="1" applyFill="1" applyBorder="1"/>
    <xf numFmtId="46" fontId="1" fillId="2" borderId="34" xfId="1" applyNumberFormat="1" applyFill="1" applyBorder="1" applyAlignment="1">
      <alignment horizontal="center"/>
    </xf>
    <xf numFmtId="2" fontId="8" fillId="2" borderId="33" xfId="1" applyNumberFormat="1" applyFont="1" applyFill="1" applyBorder="1" applyAlignment="1">
      <alignment horizontal="center"/>
    </xf>
    <xf numFmtId="0" fontId="9" fillId="3" borderId="33" xfId="1" applyFont="1" applyFill="1" applyBorder="1"/>
    <xf numFmtId="164" fontId="8" fillId="0" borderId="35" xfId="1" applyNumberFormat="1" applyFont="1" applyBorder="1" applyAlignment="1">
      <alignment horizontal="center"/>
    </xf>
    <xf numFmtId="0" fontId="1" fillId="2" borderId="24" xfId="1" applyFill="1" applyBorder="1" applyAlignment="1">
      <alignment horizontal="center"/>
    </xf>
    <xf numFmtId="46" fontId="8" fillId="0" borderId="19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0" fontId="20" fillId="2" borderId="0" xfId="3" applyFont="1" applyFill="1" applyAlignment="1">
      <alignment horizontal="left"/>
    </xf>
    <xf numFmtId="0" fontId="21" fillId="2" borderId="0" xfId="3" applyFont="1" applyFill="1"/>
    <xf numFmtId="2" fontId="21" fillId="2" borderId="0" xfId="3" applyNumberFormat="1" applyFont="1" applyFill="1" applyAlignment="1">
      <alignment horizontal="center"/>
    </xf>
    <xf numFmtId="0" fontId="21" fillId="2" borderId="0" xfId="3" applyFont="1" applyFill="1" applyAlignment="1">
      <alignment horizontal="center"/>
    </xf>
    <xf numFmtId="2" fontId="22" fillId="0" borderId="0" xfId="3" applyNumberFormat="1" applyFont="1"/>
    <xf numFmtId="0" fontId="23" fillId="0" borderId="0" xfId="3" applyFont="1"/>
    <xf numFmtId="0" fontId="24" fillId="0" borderId="0" xfId="3" applyFont="1"/>
    <xf numFmtId="0" fontId="21" fillId="0" borderId="0" xfId="3" applyFont="1"/>
    <xf numFmtId="0" fontId="17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5" fillId="0" borderId="0" xfId="3" applyFont="1"/>
    <xf numFmtId="0" fontId="26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36" xfId="3" applyFont="1" applyBorder="1"/>
    <xf numFmtId="16" fontId="12" fillId="0" borderId="36" xfId="3" applyNumberFormat="1" applyFont="1" applyBorder="1" applyAlignment="1">
      <alignment horizontal="center"/>
    </xf>
    <xf numFmtId="14" fontId="12" fillId="0" borderId="36" xfId="3" applyNumberFormat="1" applyFont="1" applyBorder="1" applyAlignment="1">
      <alignment horizontal="center"/>
    </xf>
    <xf numFmtId="0" fontId="12" fillId="0" borderId="36" xfId="3" applyFont="1" applyBorder="1" applyAlignment="1">
      <alignment horizontal="center"/>
    </xf>
    <xf numFmtId="16" fontId="12" fillId="10" borderId="36" xfId="3" applyNumberFormat="1" applyFont="1" applyFill="1" applyBorder="1" applyAlignment="1">
      <alignment horizontal="center"/>
    </xf>
    <xf numFmtId="0" fontId="12" fillId="2" borderId="36" xfId="3" applyFont="1" applyFill="1" applyBorder="1" applyAlignment="1">
      <alignment horizontal="center"/>
    </xf>
    <xf numFmtId="0" fontId="14" fillId="0" borderId="36" xfId="3" applyFont="1" applyBorder="1" applyAlignment="1">
      <alignment horizontal="center"/>
    </xf>
    <xf numFmtId="0" fontId="14" fillId="0" borderId="36" xfId="3" applyFont="1" applyBorder="1" applyAlignment="1">
      <alignment horizontal="right"/>
    </xf>
    <xf numFmtId="0" fontId="12" fillId="0" borderId="0" xfId="3" applyFont="1"/>
    <xf numFmtId="0" fontId="1" fillId="0" borderId="36" xfId="3" applyFont="1" applyBorder="1"/>
    <xf numFmtId="0" fontId="1" fillId="0" borderId="37" xfId="3" applyFont="1" applyBorder="1"/>
    <xf numFmtId="166" fontId="8" fillId="2" borderId="19" xfId="1" applyNumberFormat="1" applyFont="1" applyFill="1" applyBorder="1" applyAlignment="1">
      <alignment horizontal="center" vertical="center" wrapText="1"/>
    </xf>
    <xf numFmtId="2" fontId="8" fillId="2" borderId="36" xfId="3" applyNumberFormat="1" applyFont="1" applyFill="1" applyBorder="1" applyAlignment="1">
      <alignment horizontal="center"/>
    </xf>
    <xf numFmtId="2" fontId="8" fillId="11" borderId="36" xfId="3" applyNumberFormat="1" applyFont="1" applyFill="1" applyBorder="1" applyAlignment="1">
      <alignment horizontal="center"/>
    </xf>
    <xf numFmtId="2" fontId="1" fillId="0" borderId="36" xfId="3" applyNumberFormat="1" applyFont="1" applyBorder="1"/>
    <xf numFmtId="2" fontId="1" fillId="0" borderId="38" xfId="3" applyNumberFormat="1" applyFont="1" applyBorder="1"/>
    <xf numFmtId="2" fontId="1" fillId="0" borderId="39" xfId="3" applyNumberFormat="1" applyFont="1" applyBorder="1"/>
    <xf numFmtId="0" fontId="1" fillId="0" borderId="20" xfId="3" applyFont="1" applyBorder="1"/>
    <xf numFmtId="2" fontId="1" fillId="0" borderId="40" xfId="3" applyNumberFormat="1" applyFont="1" applyBorder="1"/>
    <xf numFmtId="2" fontId="1" fillId="0" borderId="41" xfId="3" applyNumberFormat="1" applyFont="1" applyBorder="1"/>
    <xf numFmtId="2" fontId="1" fillId="0" borderId="42" xfId="3" applyNumberFormat="1" applyFont="1" applyBorder="1"/>
    <xf numFmtId="0" fontId="1" fillId="0" borderId="11" xfId="3" applyFont="1" applyBorder="1"/>
    <xf numFmtId="2" fontId="1" fillId="0" borderId="36" xfId="3" applyNumberFormat="1" applyFont="1" applyBorder="1" applyAlignment="1">
      <alignment horizontal="center"/>
    </xf>
    <xf numFmtId="0" fontId="8" fillId="0" borderId="43" xfId="1" applyFont="1" applyBorder="1" applyAlignment="1">
      <alignment horizontal="left"/>
    </xf>
    <xf numFmtId="0" fontId="8" fillId="0" borderId="0" xfId="1" applyFont="1"/>
    <xf numFmtId="0" fontId="8" fillId="0" borderId="36" xfId="1" applyFont="1" applyBorder="1" applyAlignment="1">
      <alignment horizontal="left"/>
    </xf>
    <xf numFmtId="0" fontId="8" fillId="0" borderId="36" xfId="1" applyFont="1" applyBorder="1"/>
    <xf numFmtId="0" fontId="17" fillId="0" borderId="36" xfId="3" applyBorder="1"/>
    <xf numFmtId="0" fontId="1" fillId="0" borderId="19" xfId="3" applyFont="1" applyBorder="1"/>
    <xf numFmtId="0" fontId="8" fillId="0" borderId="36" xfId="1" applyFont="1" applyBorder="1" applyAlignment="1">
      <alignment wrapText="1"/>
    </xf>
    <xf numFmtId="0" fontId="8" fillId="0" borderId="20" xfId="3" applyFont="1" applyBorder="1"/>
    <xf numFmtId="0" fontId="8" fillId="0" borderId="36" xfId="3" applyFont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/>
    </xf>
    <xf numFmtId="0" fontId="8" fillId="0" borderId="2" xfId="1" applyFont="1" applyBorder="1"/>
    <xf numFmtId="0" fontId="8" fillId="0" borderId="3" xfId="1" applyFont="1" applyBorder="1"/>
    <xf numFmtId="0" fontId="12" fillId="0" borderId="2" xfId="1" applyFont="1" applyBorder="1" applyAlignment="1">
      <alignment horizontal="center" vertical="center"/>
    </xf>
  </cellXfs>
  <cellStyles count="4">
    <cellStyle name="Hyperkobling 2" xfId="2" xr:uid="{3C959B44-B299-4877-92FC-8A347933B202}"/>
    <cellStyle name="Normal" xfId="0" builtinId="0"/>
    <cellStyle name="Normal 2" xfId="1" xr:uid="{F582D708-8B2E-48E7-9FA8-4A593A53489D}"/>
    <cellStyle name="Normal 3" xfId="3" xr:uid="{ED9E041A-3E6E-420D-891B-E3327B551F33}"/>
  </cellStyles>
  <dxfs count="29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DD1ED5D5-8F59-4D61-932A-BDCB318116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1C4225AE-99C9-45D3-BC54-13B237A69F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2F4F88E9-8190-4932-8C1E-CA6429EC5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90104B48-101B-41AC-B136-184C68615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84CCCE84-F674-4B67-B60B-C0C61274CD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7802E005-28FA-4F68-B216-2DD4D2E1A9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9FB26D53-EE93-46E4-83D7-193EAB66D5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49E97039-D9E1-44F4-9F75-B96B2D7184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F37A6F1-4264-4F80-8F21-6191187CDA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64D4518-D467-4951-A7B0-6C530EC35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DDAE9750-E4CA-47A4-88C7-A3F8BFA0E7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5B2F5824-7D56-4864-B310-D378CE19C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2F4ADCE2-74D5-44B7-B01C-0C07DA7C35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33828198-2E58-45B3-9EC4-935306B2C2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719726C7-DA2B-4187-B6E1-1C0AD6C0D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8480C08D-02AA-43B6-AD37-50BD78B9F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BF0321D1-5DBF-46D0-A146-E2E8DC719E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A84ACAB-CEA2-4AE8-9B5A-EB4FE47437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B63938BC-3DB9-466A-B1B3-07B9B02C6F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7BD99C47-B2BA-45DB-81AA-4C94940566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AC2AEFDB-D097-4E90-8F1D-FAD51A05A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C2C83B76-0A42-4082-8C19-207DB82691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FC5C1DEC-1EDD-4225-B3FA-B7470484B7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5648F531-BDD2-4263-83EA-2B6611A242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B4FC423F-D54A-45B1-8FF0-84182F0B2D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9ACA2D2D-D31C-4A07-9BA2-1D53937FE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8FD4FAD5-0A1D-4810-BB79-73A95CC12B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92AA4224-FC78-4D28-A193-AAD7CAE301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77764FEA-59FA-4AAC-B314-B0CA5FB07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903ABA24-DEA9-4C08-A839-9DB5C52B5C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65B2C2EE-D642-45C3-92BE-3EB98C8E8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C36371E9-29D6-432B-824F-63E8032F2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0C0BDFF7-DFE7-44E9-930C-1C10F84F0D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BB2DEE48-3CC5-43E5-A0E2-7B331C4ECB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D472611B-9B99-444F-B0EA-D2116013DD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DF9AE053-4EAA-4109-B3CA-0EAFCE8426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F0BAE0ED-5563-47BB-BFC7-BEAEC0BCC4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7696AC2B-6DB6-42DD-A3E2-6DB2256371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8372EC9B-9759-4B8A-A522-9874C49ACD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A13F6BEB-AA5B-4E7D-8940-10CD057BEE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658C558F-27E0-4C41-A294-209E9463CB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257CFB23-7300-4FA2-9255-3C3C5519A2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4705A90A-53E1-400B-A419-6CDE773EA7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BA1A3461-D2AA-4560-95A0-6092DA389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F8370C41-8803-44DB-A231-534C9FBEA0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08018061-0A62-4B2D-A375-51EDAAF167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DF88B408-9554-40C0-B7C3-65A7819137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ED90E3F1-510F-4B52-919B-022A192139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5B2A36CF-C292-4FB3-B6A1-9C606A9CA9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B03EB08F-DAE2-45F4-88F8-5010B0F508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FBC7E8F0-C1FF-4F75-9240-274A67378A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1982D35E-4FF9-4F97-B899-2301A37F55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FBE45A97-FB8D-48D4-A26B-EDC43093D7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DD01E776-60EF-416F-A2A4-8292EE6C6E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F97CD462-8E72-4273-AA8F-C85D6E2431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6F6CFCD3-6722-4046-9081-A213456350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CD18992D-3907-4711-AEB2-BC95BBB98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B2A529FA-ED78-4FD3-8DA2-97FBB43BF1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8917B8C6-AC22-4290-B984-F0BC5EA5BC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82C323D-4ADD-417A-918B-BA99302DF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724AA277-40A2-4263-AEE6-F03C0CD446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8DFD9959-5054-4E7E-838D-CA4F334CA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57B6DA7F-4AD5-4FBB-AD52-060E3152E8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B91348F6-D636-4E6B-A1D0-703C39FD50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308755DC-71AF-497A-B2C8-6EA53984D9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FAB9DDAD-1E7F-47B5-88CC-A2B538604A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D41D9E8D-0DE1-49AB-8506-0344D85D3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E086E777-7D67-4820-8D8E-851EAF76E6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4534576C-6496-4F38-889C-E2AFE4D05A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EDF255F0-D3C0-40DA-993F-1C5402ABF8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12F05DC4-3391-4D37-B51F-8E1A73D382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15912B46-6F5A-4F3E-A384-76D317FD2C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5EFCE0C8-8F39-490D-A13C-5B175F7C19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2A8D036B-0A65-4498-B131-47C0EBA32B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DE7C62A3-4C3D-4946-A205-07A738C62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72F6FB35-00EB-469D-BD82-7212D5CA7F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8DBC954A-D44D-4969-9851-3ED7F788FD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4F1EF227-81D5-4530-B451-E515174878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DC56CC6C-6F64-4A7B-81C7-A5F973CCFA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9C917194-FFC8-4FA9-A284-7719871B89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6D8DFD5F-FD63-4757-A44D-380514962D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23520C82-DC7D-484B-A769-3308140FA0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7D5FA5F2-71BA-4EA5-A3C9-50307BEC54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FC72ECC4-0081-4B0E-A211-1DE750458B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49565" cy="3981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Ark1"/>
      <sheetName val="0505"/>
      <sheetName val="1205"/>
      <sheetName val="1905"/>
      <sheetName val="2605"/>
      <sheetName val="0206"/>
      <sheetName val="0906"/>
      <sheetName val="1606"/>
      <sheetName val="1108"/>
      <sheetName val="1808"/>
      <sheetName val="2508"/>
      <sheetName val="0109"/>
      <sheetName val="0809"/>
      <sheetName val="1509"/>
    </sheetNames>
    <sheetDataSet>
      <sheetData sheetId="0"/>
      <sheetData sheetId="1"/>
      <sheetData sheetId="2"/>
      <sheetData sheetId="3"/>
      <sheetData sheetId="4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7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  <sheetData sheetId="8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0.79467592592592595</v>
          </cell>
          <cell r="L6">
            <v>1.2361</v>
          </cell>
          <cell r="M6">
            <v>4.6639884259259183E-2</v>
          </cell>
          <cell r="N6">
            <v>3.4482758620689655E-2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0.79484953703703709</v>
          </cell>
          <cell r="L7">
            <v>1.2564</v>
          </cell>
          <cell r="M7">
            <v>4.7623958333333292E-2</v>
          </cell>
          <cell r="N7">
            <v>6.8965517241379309E-2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0.79432870370370379</v>
          </cell>
          <cell r="L8">
            <v>1.0859604685995505</v>
          </cell>
          <cell r="M8">
            <v>4.8139219846484796E-2</v>
          </cell>
          <cell r="N8">
            <v>0.10344827586206896</v>
          </cell>
        </row>
        <row r="9">
          <cell r="B9" t="str">
            <v>Joachim Lyng-Olsen</v>
          </cell>
          <cell r="C9" t="str">
            <v>USF</v>
          </cell>
          <cell r="D9" t="str">
            <v>NOR</v>
          </cell>
          <cell r="E9">
            <v>203</v>
          </cell>
          <cell r="F9" t="str">
            <v>Express</v>
          </cell>
          <cell r="G9" t="str">
            <v>Lille My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0.79770833333333335</v>
          </cell>
          <cell r="L9">
            <v>1.0286</v>
          </cell>
          <cell r="M9">
            <v>4.9072791666666685E-2</v>
          </cell>
          <cell r="N9">
            <v>0.13793103448275862</v>
          </cell>
        </row>
        <row r="10">
          <cell r="B10" t="str">
            <v>Jon Sverre Høiden</v>
          </cell>
          <cell r="C10" t="str">
            <v>FS</v>
          </cell>
          <cell r="D10" t="str">
            <v>NOR</v>
          </cell>
          <cell r="E10">
            <v>15666</v>
          </cell>
          <cell r="F10" t="str">
            <v>Sinergia 40</v>
          </cell>
          <cell r="G10" t="str">
            <v>Sons of Hurricanes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0.79413194444444446</v>
          </cell>
          <cell r="L10">
            <v>1.3209</v>
          </cell>
          <cell r="M10">
            <v>4.9120968749999903E-2</v>
          </cell>
          <cell r="N10">
            <v>0.17241379310344829</v>
          </cell>
        </row>
        <row r="11">
          <cell r="B11" t="str">
            <v>Nils Parnemann</v>
          </cell>
          <cell r="C11" t="str">
            <v>USF</v>
          </cell>
          <cell r="D11" t="str">
            <v>N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0.80185185185185182</v>
          </cell>
          <cell r="L11">
            <v>0.96017757183035779</v>
          </cell>
          <cell r="M11">
            <v>4.9786985206018521E-2</v>
          </cell>
          <cell r="N11">
            <v>0.20689655172413793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0.8021759259259259</v>
          </cell>
          <cell r="L12">
            <v>0.99059510556621866</v>
          </cell>
          <cell r="M12">
            <v>5.1685216850607778E-2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0.80011574074074077</v>
          </cell>
          <cell r="L13">
            <v>1.0645</v>
          </cell>
          <cell r="M13">
            <v>5.3348206018518543E-2</v>
          </cell>
          <cell r="N13">
            <v>0.27586206896551724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0.80203703703703699</v>
          </cell>
          <cell r="L14">
            <v>1.1892316812248502</v>
          </cell>
          <cell r="M14">
            <v>5.3625539699675963E-2</v>
          </cell>
          <cell r="N14">
            <v>0.31034482758620691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0.8022800925925927</v>
          </cell>
          <cell r="L15">
            <v>1.1841104968103615</v>
          </cell>
          <cell r="M15">
            <v>5.3682416851923473E-2</v>
          </cell>
          <cell r="N15">
            <v>0.34482758620689657</v>
          </cell>
        </row>
        <row r="16">
          <cell r="B16" t="str">
            <v>Jonas Smitt-Amundsen</v>
          </cell>
          <cell r="C16" t="str">
            <v>KNS</v>
          </cell>
          <cell r="D16" t="str">
            <v>NOR</v>
          </cell>
          <cell r="E16">
            <v>9775</v>
          </cell>
          <cell r="F16" t="str">
            <v>Beneteau First 31.7 LR</v>
          </cell>
          <cell r="G16" t="str">
            <v>BILBO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0.79974537037037041</v>
          </cell>
          <cell r="L16">
            <v>1.0842349851337958</v>
          </cell>
          <cell r="M16">
            <v>5.3935670903993732E-2</v>
          </cell>
          <cell r="N16">
            <v>0.37931034482758619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0.80645833333333339</v>
          </cell>
          <cell r="L17">
            <v>0.96017757183035779</v>
          </cell>
          <cell r="M17">
            <v>5.4210025409589004E-2</v>
          </cell>
          <cell r="N17">
            <v>0.41379310344827586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0.79869212962962965</v>
          </cell>
          <cell r="L18">
            <v>1.125</v>
          </cell>
          <cell r="M18">
            <v>5.4778645833333361E-2</v>
          </cell>
          <cell r="N18">
            <v>0.44827586206896552</v>
          </cell>
        </row>
        <row r="19">
          <cell r="B19" t="str">
            <v>Jon Vendelboe</v>
          </cell>
          <cell r="C19" t="str">
            <v>USF</v>
          </cell>
          <cell r="D19" t="str">
            <v>NOR</v>
          </cell>
          <cell r="E19">
            <v>11620</v>
          </cell>
          <cell r="F19" t="str">
            <v>X-37</v>
          </cell>
          <cell r="G19" t="str">
            <v>MetaXa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0.80403935185185194</v>
          </cell>
          <cell r="L19">
            <v>1.17337235968618</v>
          </cell>
          <cell r="M19">
            <v>5.5259862633831786E-2</v>
          </cell>
          <cell r="N19">
            <v>0.48275862068965519</v>
          </cell>
        </row>
        <row r="20">
          <cell r="B20" t="str">
            <v>Carl Foss</v>
          </cell>
          <cell r="C20" t="str">
            <v>USF</v>
          </cell>
          <cell r="D20" t="str">
            <v>NOR</v>
          </cell>
          <cell r="E20">
            <v>110</v>
          </cell>
          <cell r="F20" t="str">
            <v>H-båt</v>
          </cell>
          <cell r="G20" t="str">
            <v>G2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0.8084837962962963</v>
          </cell>
          <cell r="L20">
            <v>0.97421464713715045</v>
          </cell>
          <cell r="M20">
            <v>5.6975770972037286E-2</v>
          </cell>
          <cell r="N20">
            <v>0.51724137931034486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0.80152777777777784</v>
          </cell>
          <cell r="L21">
            <v>1.1066151495862508</v>
          </cell>
          <cell r="M21">
            <v>5.7021419513402713E-2</v>
          </cell>
          <cell r="N21">
            <v>0.55172413793103448</v>
          </cell>
        </row>
        <row r="22">
          <cell r="B22" t="str">
            <v>Marius Andersen</v>
          </cell>
          <cell r="C22" t="str">
            <v>FS</v>
          </cell>
          <cell r="D22" t="str">
            <v>NOR</v>
          </cell>
          <cell r="E22">
            <v>26</v>
          </cell>
          <cell r="F22" t="str">
            <v>Farr 30</v>
          </cell>
          <cell r="G22" t="str">
            <v>Pakalolo II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0.80188657407407404</v>
          </cell>
          <cell r="L22">
            <v>1.2774000000000001</v>
          </cell>
          <cell r="M22">
            <v>5.7409076388888744E-2</v>
          </cell>
          <cell r="N22">
            <v>0.58620689655172409</v>
          </cell>
        </row>
        <row r="23">
          <cell r="B23" t="str">
            <v>Svein Ivarson</v>
          </cell>
          <cell r="C23" t="str">
            <v>USF</v>
          </cell>
          <cell r="D23" t="str">
            <v>NOR</v>
          </cell>
          <cell r="E23">
            <v>13847</v>
          </cell>
          <cell r="F23" t="str">
            <v>Elan 37</v>
          </cell>
          <cell r="G23" t="str">
            <v>NON STOP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0.8070949074074073</v>
          </cell>
          <cell r="L23">
            <v>1.146408726075324</v>
          </cell>
          <cell r="M23">
            <v>5.7492928357457868E-2</v>
          </cell>
          <cell r="N23">
            <v>0.62068965517241381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0.80450231481481482</v>
          </cell>
          <cell r="L24">
            <v>1.0563540961560012</v>
          </cell>
          <cell r="M24">
            <v>5.7573743504613542E-2</v>
          </cell>
          <cell r="N24">
            <v>0.65517241379310343</v>
          </cell>
        </row>
        <row r="25">
          <cell r="B25" t="str">
            <v>Christian Cook</v>
          </cell>
          <cell r="C25" t="str">
            <v>KNS</v>
          </cell>
          <cell r="D25" t="str">
            <v>NOR</v>
          </cell>
          <cell r="E25">
            <v>101</v>
          </cell>
          <cell r="F25" t="str">
            <v>X-79</v>
          </cell>
          <cell r="G25" t="str">
            <v>Excalibur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0.80472222222222223</v>
          </cell>
          <cell r="L25">
            <v>1.0677000000000001</v>
          </cell>
          <cell r="M25">
            <v>5.8426916666666676E-2</v>
          </cell>
          <cell r="N25">
            <v>0.68965517241379315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0.80642361111111116</v>
          </cell>
          <cell r="L26">
            <v>1.0455641314131412</v>
          </cell>
          <cell r="M26">
            <v>5.8994503942581801E-2</v>
          </cell>
          <cell r="N26">
            <v>0.72413793103448276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0.80745370370370362</v>
          </cell>
          <cell r="L27">
            <v>1.0544932174505797</v>
          </cell>
          <cell r="M27">
            <v>6.0584540872970716E-2</v>
          </cell>
          <cell r="N27">
            <v>0.75862068965517238</v>
          </cell>
        </row>
        <row r="28">
          <cell r="B28" t="str">
            <v>John Moen</v>
          </cell>
          <cell r="C28" t="str">
            <v>USF</v>
          </cell>
          <cell r="D28" t="str">
            <v>NOR</v>
          </cell>
          <cell r="E28">
            <v>15735</v>
          </cell>
          <cell r="F28" t="str">
            <v>Dehler 34</v>
          </cell>
          <cell r="G28" t="str">
            <v>Merlin II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0.80517361111111108</v>
          </cell>
          <cell r="L28">
            <v>1.1142127849040602</v>
          </cell>
          <cell r="M28">
            <v>6.1475142889324673E-2</v>
          </cell>
          <cell r="N28">
            <v>0.7931034482758621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0.80744212962962969</v>
          </cell>
          <cell r="L29">
            <v>1.1169319473684212</v>
          </cell>
          <cell r="M29">
            <v>6.4158949708211579E-2</v>
          </cell>
          <cell r="N29">
            <v>0.82758620689655171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0.81373842592592593</v>
          </cell>
          <cell r="L30">
            <v>1.0689</v>
          </cell>
          <cell r="M30">
            <v>6.8130003472222228E-2</v>
          </cell>
          <cell r="N30">
            <v>0.86206896551724133</v>
          </cell>
        </row>
        <row r="31">
          <cell r="B31" t="str">
            <v>Johan Mowinckel</v>
          </cell>
          <cell r="C31" t="str">
            <v>FS</v>
          </cell>
          <cell r="D31" t="str">
            <v>NOR</v>
          </cell>
          <cell r="E31">
            <v>15558</v>
          </cell>
          <cell r="F31" t="str">
            <v>Wauquiez opium 39</v>
          </cell>
          <cell r="G31" t="str">
            <v>Pamina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0.81451388888888887</v>
          </cell>
          <cell r="L31">
            <v>1.1880064463287723</v>
          </cell>
          <cell r="M31">
            <v>6.8392871111566E-2</v>
          </cell>
          <cell r="N31">
            <v>0.89655172413793105</v>
          </cell>
        </row>
        <row r="32">
          <cell r="B32" t="str">
            <v>Reidar Hauge</v>
          </cell>
          <cell r="C32" t="str">
            <v>USF</v>
          </cell>
          <cell r="D32" t="str">
            <v>F</v>
          </cell>
          <cell r="E32">
            <v>240</v>
          </cell>
          <cell r="F32" t="str">
            <v>F22R</v>
          </cell>
          <cell r="G32" t="str">
            <v>Trixi</v>
          </cell>
          <cell r="H32" t="str">
            <v>Ja</v>
          </cell>
          <cell r="I32" t="str">
            <v>Nei</v>
          </cell>
          <cell r="J32" t="str">
            <v>18:10</v>
          </cell>
          <cell r="K32">
            <v>0.80374999999999996</v>
          </cell>
          <cell r="L32">
            <v>1.502186</v>
          </cell>
          <cell r="M32">
            <v>7.0310650277777595E-2</v>
          </cell>
          <cell r="N32">
            <v>0.93103448275862066</v>
          </cell>
        </row>
        <row r="33">
          <cell r="B33" t="str">
            <v>Gunnar Gundersen</v>
          </cell>
          <cell r="C33" t="str">
            <v>FS</v>
          </cell>
          <cell r="D33" t="str">
            <v>NOR</v>
          </cell>
          <cell r="E33">
            <v>10044</v>
          </cell>
          <cell r="F33" t="str">
            <v>Dehler 36 Jv</v>
          </cell>
          <cell r="G33" t="str">
            <v>Wendigo 2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1.1891</v>
          </cell>
          <cell r="N33">
            <v>1</v>
          </cell>
        </row>
        <row r="34">
          <cell r="B34" t="str">
            <v>Marcus Christensen</v>
          </cell>
          <cell r="C34" t="str">
            <v>Skøyen</v>
          </cell>
          <cell r="D34" t="str">
            <v>NOR</v>
          </cell>
          <cell r="E34">
            <v>329</v>
          </cell>
          <cell r="F34" t="str">
            <v>J/80</v>
          </cell>
          <cell r="G34" t="str">
            <v>Baby Boop</v>
          </cell>
          <cell r="H34" t="str">
            <v>Ja</v>
          </cell>
          <cell r="I34" t="str">
            <v>Ja</v>
          </cell>
          <cell r="J34" t="str">
            <v>18:00</v>
          </cell>
          <cell r="K34" t="str">
            <v>Dsq</v>
          </cell>
          <cell r="L34">
            <v>1.1109</v>
          </cell>
          <cell r="N34">
            <v>1.5</v>
          </cell>
        </row>
        <row r="36">
          <cell r="B36" t="str">
            <v>Marcus Christensen ble disket p.g.a. kollisjon med startbåten - berøring av merke, ingen entørsstraff utført.</v>
          </cell>
        </row>
      </sheetData>
      <sheetData sheetId="9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0.80172453703703705</v>
          </cell>
          <cell r="L6">
            <v>0.9597</v>
          </cell>
          <cell r="M6">
            <v>4.2975454861111047E-2</v>
          </cell>
          <cell r="N6">
            <v>3.8461538461538464E-2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0.79749999999999999</v>
          </cell>
          <cell r="L7">
            <v>0.91659999999999997</v>
          </cell>
          <cell r="M7">
            <v>4.3538499999999987E-2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0.79890046296296291</v>
          </cell>
          <cell r="L8">
            <v>1.0426</v>
          </cell>
          <cell r="M8">
            <v>4.3743344907407264E-2</v>
          </cell>
          <cell r="N8">
            <v>0.11538461538461539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0.79932870370370368</v>
          </cell>
          <cell r="L9">
            <v>0.90769999999999995</v>
          </cell>
          <cell r="M9">
            <v>4.4775664351851825E-2</v>
          </cell>
          <cell r="N9">
            <v>0.15384615384615385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0.80505787037037047</v>
          </cell>
          <cell r="L10">
            <v>1.0048999999999999</v>
          </cell>
          <cell r="M10">
            <v>4.8349181712962964E-2</v>
          </cell>
          <cell r="N10">
            <v>0.19230769230769232</v>
          </cell>
        </row>
        <row r="11">
          <cell r="B11" t="str">
            <v>Cecilia Stokkeland</v>
          </cell>
          <cell r="C11" t="str">
            <v>USF</v>
          </cell>
          <cell r="D11" t="str">
            <v>NOR</v>
          </cell>
          <cell r="E11">
            <v>11541</v>
          </cell>
          <cell r="F11" t="str">
            <v>J/109</v>
          </cell>
          <cell r="G11" t="str">
            <v>JJ Flash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0.80570601851851853</v>
          </cell>
          <cell r="L11">
            <v>0.998</v>
          </cell>
          <cell r="M11">
            <v>4.866405092592585E-2</v>
          </cell>
          <cell r="N11">
            <v>0.23076923076923078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47</v>
          </cell>
          <cell r="F12" t="str">
            <v>H-båt</v>
          </cell>
          <cell r="G12" t="str">
            <v>Hafgufa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0.81572916666666673</v>
          </cell>
          <cell r="L12">
            <v>0.74618525355899445</v>
          </cell>
          <cell r="M12">
            <v>4.9046134895388116E-2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0.810613425925926</v>
          </cell>
          <cell r="L13">
            <v>0.81759999999999999</v>
          </cell>
          <cell r="M13">
            <v>4.9557537037037101E-2</v>
          </cell>
          <cell r="N13">
            <v>0.30769230769230771</v>
          </cell>
        </row>
        <row r="14">
          <cell r="B14" t="str">
            <v>Nils Parnemann</v>
          </cell>
          <cell r="C14" t="str">
            <v>USF</v>
          </cell>
          <cell r="D14" t="str">
            <v>N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0.81435185185185188</v>
          </cell>
          <cell r="L14">
            <v>0.7762</v>
          </cell>
          <cell r="M14">
            <v>4.9949907407407429E-2</v>
          </cell>
          <cell r="N14">
            <v>0.34615384615384615</v>
          </cell>
        </row>
        <row r="15">
          <cell r="B15" t="str">
            <v>Jon Sverre Høiden</v>
          </cell>
          <cell r="C15" t="str">
            <v>FS</v>
          </cell>
          <cell r="D15" t="str">
            <v>NOR</v>
          </cell>
          <cell r="E15">
            <v>15666</v>
          </cell>
          <cell r="F15" t="str">
            <v>Sinergia 40</v>
          </cell>
          <cell r="G15" t="str">
            <v>Sons of Hurricanes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0.80447916666666675</v>
          </cell>
          <cell r="L15">
            <v>1.0511999999999999</v>
          </cell>
          <cell r="M15">
            <v>4.9968499999999985E-2</v>
          </cell>
          <cell r="N15">
            <v>0.38461538461538464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0.8090046296296296</v>
          </cell>
          <cell r="L16">
            <v>0.9647</v>
          </cell>
          <cell r="M16">
            <v>5.0222460648148039E-2</v>
          </cell>
          <cell r="N16">
            <v>0.42307692307692307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0.81304398148148149</v>
          </cell>
          <cell r="L17">
            <v>0.90766891973445984</v>
          </cell>
          <cell r="M17">
            <v>5.0919806180010657E-2</v>
          </cell>
          <cell r="N17">
            <v>0.46153846153846156</v>
          </cell>
        </row>
        <row r="18">
          <cell r="B18" t="str">
            <v>Carl Foss</v>
          </cell>
          <cell r="C18" t="str">
            <v>USF</v>
          </cell>
          <cell r="D18" t="str">
            <v>NOR</v>
          </cell>
          <cell r="E18">
            <v>110</v>
          </cell>
          <cell r="F18" t="str">
            <v>H-båt</v>
          </cell>
          <cell r="G18" t="str">
            <v>G2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0.81857638888888884</v>
          </cell>
          <cell r="L18">
            <v>0.74364033409998787</v>
          </cell>
          <cell r="M18">
            <v>5.0996168744703994E-2</v>
          </cell>
          <cell r="N18">
            <v>0.5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0.81541666666666668</v>
          </cell>
          <cell r="L19">
            <v>0.78577666980244587</v>
          </cell>
          <cell r="M19">
            <v>5.140289048291001E-2</v>
          </cell>
          <cell r="N19">
            <v>0.53846153846153844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0.81334490740740739</v>
          </cell>
          <cell r="L20">
            <v>0.94949977769186167</v>
          </cell>
          <cell r="M20">
            <v>5.3552227045051311E-2</v>
          </cell>
          <cell r="N20">
            <v>0.57692307692307687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0.81364583333333329</v>
          </cell>
          <cell r="L21">
            <v>0.94479748748650505</v>
          </cell>
          <cell r="M21">
            <v>5.3571329759217336E-2</v>
          </cell>
          <cell r="N21">
            <v>0.61538461538461542</v>
          </cell>
        </row>
        <row r="22">
          <cell r="B22" t="str">
            <v>Magne K. Fagerhol</v>
          </cell>
          <cell r="C22" t="str">
            <v>USF</v>
          </cell>
          <cell r="D22" t="str">
            <v>NOR</v>
          </cell>
          <cell r="E22">
            <v>15383</v>
          </cell>
          <cell r="F22" t="str">
            <v>Aphrodite 101</v>
          </cell>
          <cell r="G22" t="str">
            <v>Heim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0.81450231481481483</v>
          </cell>
          <cell r="L22">
            <v>0.84199999999999997</v>
          </cell>
          <cell r="M22">
            <v>5.4310949074074084E-2</v>
          </cell>
          <cell r="N22">
            <v>0.65384615384615385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0.81653935185185189</v>
          </cell>
          <cell r="L23">
            <v>0.82145984534349425</v>
          </cell>
          <cell r="M23">
            <v>5.4659405681478604E-2</v>
          </cell>
          <cell r="N23">
            <v>0.69230769230769229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0.81390046296296292</v>
          </cell>
          <cell r="L24">
            <v>0.86170000000000002</v>
          </cell>
          <cell r="M24">
            <v>5.5063028935185152E-2</v>
          </cell>
          <cell r="N24">
            <v>0.73076923076923073</v>
          </cell>
        </row>
        <row r="25">
          <cell r="B25" t="str">
            <v>Per Chr. Andresen</v>
          </cell>
          <cell r="C25" t="str">
            <v>FS</v>
          </cell>
          <cell r="D25" t="str">
            <v>NOR</v>
          </cell>
          <cell r="E25">
            <v>11722</v>
          </cell>
          <cell r="F25" t="str">
            <v>Dehler 34</v>
          </cell>
          <cell r="G25" t="str">
            <v>Bellini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0.81512731481481471</v>
          </cell>
          <cell r="L25">
            <v>0.86329857693130752</v>
          </cell>
          <cell r="M25">
            <v>5.6224318198986802E-2</v>
          </cell>
          <cell r="N25">
            <v>0.76923076923076927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0.81774305555555549</v>
          </cell>
          <cell r="L26">
            <v>0.83052146103158375</v>
          </cell>
          <cell r="M26">
            <v>5.6262061474743691E-2</v>
          </cell>
          <cell r="N26">
            <v>0.80769230769230771</v>
          </cell>
        </row>
        <row r="27">
          <cell r="B27" t="str">
            <v>Jonas Smitt-Amundsen</v>
          </cell>
          <cell r="C27" t="str">
            <v>KNS</v>
          </cell>
          <cell r="D27" t="str">
            <v>NOR</v>
          </cell>
          <cell r="E27">
            <v>9775</v>
          </cell>
          <cell r="F27" t="str">
            <v>Beneteau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0.81431712962962965</v>
          </cell>
          <cell r="L27">
            <v>0.87829999999999997</v>
          </cell>
          <cell r="M27">
            <v>5.6489734953703727E-2</v>
          </cell>
          <cell r="N27">
            <v>0.84615384615384615</v>
          </cell>
        </row>
        <row r="28">
          <cell r="B28" t="str">
            <v>Christian Stensholt</v>
          </cell>
          <cell r="C28" t="str">
            <v>FS</v>
          </cell>
          <cell r="D28" t="str">
            <v>NOR</v>
          </cell>
          <cell r="E28">
            <v>13724</v>
          </cell>
          <cell r="F28" t="str">
            <v>Pogo 8,50</v>
          </cell>
          <cell r="G28" t="str">
            <v>Vindtora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0.81475694444444446</v>
          </cell>
          <cell r="L28">
            <v>0.89610000000000001</v>
          </cell>
          <cell r="M28">
            <v>5.8028697916666684E-2</v>
          </cell>
          <cell r="N28">
            <v>0.88461538461538458</v>
          </cell>
        </row>
        <row r="29">
          <cell r="B29" t="str">
            <v>John Moen</v>
          </cell>
          <cell r="C29" t="str">
            <v>USF</v>
          </cell>
          <cell r="D29" t="str">
            <v>NOR</v>
          </cell>
          <cell r="E29">
            <v>15735</v>
          </cell>
          <cell r="F29" t="str">
            <v>Dehler 34</v>
          </cell>
          <cell r="G29" t="str">
            <v>Merlin II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0.81817129629629637</v>
          </cell>
          <cell r="L29">
            <v>0.86059645923884232</v>
          </cell>
          <cell r="M29">
            <v>5.866797621431466E-2</v>
          </cell>
          <cell r="N29">
            <v>0.92307692307692313</v>
          </cell>
        </row>
        <row r="30">
          <cell r="B30" t="str">
            <v>Bjørn Getz</v>
          </cell>
          <cell r="C30" t="str">
            <v>USF</v>
          </cell>
          <cell r="D30" t="str">
            <v>NOR</v>
          </cell>
          <cell r="E30">
            <v>9999</v>
          </cell>
          <cell r="F30" t="str">
            <v>X 362 Sport</v>
          </cell>
          <cell r="G30" t="str">
            <v>The Target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0.81597222222222221</v>
          </cell>
          <cell r="L30">
            <v>0.89638878504672914</v>
          </cell>
          <cell r="M30">
            <v>5.9136760124610589E-2</v>
          </cell>
          <cell r="N30">
            <v>0.96153846153846156</v>
          </cell>
        </row>
        <row r="31">
          <cell r="B31" t="str">
            <v>Finn Kr. Aamodt</v>
          </cell>
          <cell r="C31" t="str">
            <v>USF</v>
          </cell>
          <cell r="D31" t="str">
            <v>NOR</v>
          </cell>
          <cell r="E31">
            <v>13638</v>
          </cell>
          <cell r="F31" t="str">
            <v>Hanse 350</v>
          </cell>
          <cell r="G31" t="str">
            <v>Eneste Søster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0.81950231481481473</v>
          </cell>
          <cell r="L31">
            <v>0.86297589473684222</v>
          </cell>
          <cell r="M31">
            <v>5.9978822313596421E-2</v>
          </cell>
          <cell r="N3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0.79796296296296287</v>
          </cell>
          <cell r="L6">
            <v>1.0859604685995505</v>
          </cell>
          <cell r="M6">
            <v>5.2085881734682052E-2</v>
          </cell>
          <cell r="N6">
            <v>4.1666666666666664E-2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0.79981481481481476</v>
          </cell>
          <cell r="L7">
            <v>1.1109</v>
          </cell>
          <cell r="M7">
            <v>5.533927777777771E-2</v>
          </cell>
          <cell r="N7">
            <v>8.3333333333333329E-2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47</v>
          </cell>
          <cell r="F8" t="str">
            <v>H-båt</v>
          </cell>
          <cell r="G8" t="str">
            <v xml:space="preserve">Hafgufa 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0.80817129629629625</v>
          </cell>
          <cell r="L8">
            <v>0.96017757183035779</v>
          </cell>
          <cell r="M8">
            <v>5.585477402800202E-2</v>
          </cell>
          <cell r="N8">
            <v>0.125</v>
          </cell>
        </row>
        <row r="9">
          <cell r="B9" t="str">
            <v>Iver Iversen</v>
          </cell>
          <cell r="C9" t="str">
            <v>IverI Consult</v>
          </cell>
          <cell r="D9" t="str">
            <v>NOR</v>
          </cell>
          <cell r="E9">
            <v>11172</v>
          </cell>
          <cell r="F9" t="str">
            <v>Grand Soleil 42 R</v>
          </cell>
          <cell r="G9" t="str">
            <v>Tango II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0.80079861111111106</v>
          </cell>
          <cell r="L9">
            <v>1.2891205074381675</v>
          </cell>
          <cell r="M9">
            <v>5.6533305586611127E-2</v>
          </cell>
          <cell r="N9">
            <v>0.16666666666666666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0.80901620370370375</v>
          </cell>
          <cell r="L10">
            <v>0.96017757183035779</v>
          </cell>
          <cell r="M10">
            <v>5.6666035170868038E-2</v>
          </cell>
          <cell r="N10">
            <v>0.20833333333333334</v>
          </cell>
        </row>
        <row r="11">
          <cell r="B11" t="str">
            <v>Magne K. Fagerhol</v>
          </cell>
          <cell r="C11" t="str">
            <v>USF</v>
          </cell>
          <cell r="D11" t="str">
            <v>NOR</v>
          </cell>
          <cell r="E11">
            <v>15383</v>
          </cell>
          <cell r="F11" t="str">
            <v>Aphrodite 101</v>
          </cell>
          <cell r="G11" t="str">
            <v>Heim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0.80403935185185194</v>
          </cell>
          <cell r="L11">
            <v>1.0645</v>
          </cell>
          <cell r="M11">
            <v>5.7524890046296386E-2</v>
          </cell>
          <cell r="N11">
            <v>0.25</v>
          </cell>
        </row>
        <row r="12">
          <cell r="B12" t="str">
            <v>Per Chr. Andresen</v>
          </cell>
          <cell r="C12" t="str">
            <v>FS</v>
          </cell>
          <cell r="D12" t="str">
            <v>NOR</v>
          </cell>
          <cell r="E12">
            <v>11722</v>
          </cell>
          <cell r="F12" t="str">
            <v>Dehler 34</v>
          </cell>
          <cell r="G12" t="str">
            <v>Bellini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0.80268518518518517</v>
          </cell>
          <cell r="L12">
            <v>1.0978193130751124</v>
          </cell>
          <cell r="M12">
            <v>5.7838813809235071E-2</v>
          </cell>
          <cell r="N12">
            <v>0.29166666666666669</v>
          </cell>
        </row>
        <row r="13">
          <cell r="B13" t="str">
            <v>Stefan Midteide</v>
          </cell>
          <cell r="C13" t="str">
            <v>USF</v>
          </cell>
          <cell r="D13" t="str">
            <v>NOR</v>
          </cell>
          <cell r="E13">
            <v>14887</v>
          </cell>
          <cell r="F13" t="str">
            <v>J/109</v>
          </cell>
          <cell r="G13" t="str">
            <v>Jubel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0.80535879629629636</v>
          </cell>
          <cell r="L13">
            <v>1.2131000000000001</v>
          </cell>
          <cell r="M13">
            <v>5.8731450231481463E-2</v>
          </cell>
          <cell r="N13">
            <v>0.33333333333333331</v>
          </cell>
        </row>
        <row r="14">
          <cell r="B14" t="str">
            <v>Jon Sverre Høiden</v>
          </cell>
          <cell r="C14" t="str">
            <v>FS</v>
          </cell>
          <cell r="D14" t="str">
            <v>NOR</v>
          </cell>
          <cell r="E14">
            <v>15666</v>
          </cell>
          <cell r="F14" t="str">
            <v>Sinergia 40</v>
          </cell>
          <cell r="G14" t="str">
            <v>Sons of Hurricanes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0.80171296296296291</v>
          </cell>
          <cell r="L14">
            <v>1.3209</v>
          </cell>
          <cell r="M14">
            <v>5.9134736111110919E-2</v>
          </cell>
          <cell r="N14">
            <v>0.375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Nei</v>
          </cell>
          <cell r="I15" t="str">
            <v>Ja</v>
          </cell>
          <cell r="J15" t="str">
            <v>18:00</v>
          </cell>
          <cell r="K15">
            <v>0.80658564814814815</v>
          </cell>
          <cell r="L15">
            <v>1.0475000000000001</v>
          </cell>
          <cell r="M15">
            <v>5.927346643518519E-2</v>
          </cell>
          <cell r="N15">
            <v>0.41666666666666669</v>
          </cell>
        </row>
        <row r="16">
          <cell r="B16" t="str">
            <v>Marius Andersen</v>
          </cell>
          <cell r="C16" t="str">
            <v>FS</v>
          </cell>
          <cell r="D16" t="str">
            <v>NOR</v>
          </cell>
          <cell r="E16">
            <v>26</v>
          </cell>
          <cell r="F16" t="str">
            <v>Farr 30</v>
          </cell>
          <cell r="G16" t="str">
            <v>Pakalolo II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0.8056712962962963</v>
          </cell>
          <cell r="L16">
            <v>1.2166999999999999</v>
          </cell>
          <cell r="M16">
            <v>5.9285960648148048E-2</v>
          </cell>
          <cell r="N16">
            <v>0.45833333333333331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0.80775462962962974</v>
          </cell>
          <cell r="L17">
            <v>1.17337235968618</v>
          </cell>
          <cell r="M17">
            <v>5.9619266886832556E-2</v>
          </cell>
          <cell r="N17">
            <v>0.5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0.80873842592592593</v>
          </cell>
          <cell r="L18">
            <v>1.1599092973740242</v>
          </cell>
          <cell r="M18">
            <v>6.0076320668388306E-2</v>
          </cell>
          <cell r="N18">
            <v>0.54166666666666663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0.81005787037037036</v>
          </cell>
          <cell r="L19">
            <v>1.0286</v>
          </cell>
          <cell r="M19">
            <v>6.177552546296295E-2</v>
          </cell>
          <cell r="N19">
            <v>0.58333333333333337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0.81023148148148139</v>
          </cell>
          <cell r="L20">
            <v>1.1841104968103615</v>
          </cell>
          <cell r="M20">
            <v>6.3097739899477839E-2</v>
          </cell>
          <cell r="N20">
            <v>0.625</v>
          </cell>
        </row>
        <row r="21">
          <cell r="B21" t="str">
            <v>Carl Foss</v>
          </cell>
          <cell r="C21" t="str">
            <v>USF</v>
          </cell>
          <cell r="D21" t="str">
            <v>NOR</v>
          </cell>
          <cell r="E21">
            <v>110</v>
          </cell>
          <cell r="F21" t="str">
            <v>H-båt</v>
          </cell>
          <cell r="G21" t="str">
            <v>G2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0.81627314814814811</v>
          </cell>
          <cell r="L21">
            <v>0.97421464713715045</v>
          </cell>
          <cell r="M21">
            <v>6.4564271637816209E-2</v>
          </cell>
          <cell r="N21">
            <v>0.66666666666666663</v>
          </cell>
        </row>
        <row r="22">
          <cell r="B22" t="str">
            <v>Yngve Amundsen</v>
          </cell>
          <cell r="C22" t="str">
            <v>USF</v>
          </cell>
          <cell r="D22" t="str">
            <v>NOR</v>
          </cell>
          <cell r="E22">
            <v>88</v>
          </cell>
          <cell r="F22" t="str">
            <v>X-35 OD</v>
          </cell>
          <cell r="G22" t="str">
            <v>Akhillevs-X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0.80857638888888894</v>
          </cell>
          <cell r="L22">
            <v>1.2527999999999999</v>
          </cell>
          <cell r="M22">
            <v>6.468449999999995E-2</v>
          </cell>
          <cell r="N22">
            <v>0.70833333333333337</v>
          </cell>
        </row>
        <row r="23">
          <cell r="B23" t="str">
            <v>Arild Vikse</v>
          </cell>
          <cell r="C23" t="str">
            <v>USF</v>
          </cell>
          <cell r="D23" t="str">
            <v>NOR</v>
          </cell>
          <cell r="E23">
            <v>175</v>
          </cell>
          <cell r="F23" t="str">
            <v>11 MOD</v>
          </cell>
          <cell r="G23" t="str">
            <v>Olivia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0.80886574074074069</v>
          </cell>
          <cell r="L23">
            <v>1.2564</v>
          </cell>
          <cell r="M23">
            <v>6.5233916666666489E-2</v>
          </cell>
          <cell r="N23">
            <v>0.75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0.81174768518518514</v>
          </cell>
          <cell r="L24">
            <v>1.0677000000000001</v>
          </cell>
          <cell r="M24">
            <v>6.5928003472222177E-2</v>
          </cell>
          <cell r="N24">
            <v>0.79166666666666663</v>
          </cell>
        </row>
        <row r="25">
          <cell r="B25" t="str">
            <v>Petter Frode Amland</v>
          </cell>
          <cell r="C25" t="str">
            <v>FS</v>
          </cell>
          <cell r="D25" t="str">
            <v>NOR</v>
          </cell>
          <cell r="E25">
            <v>11655</v>
          </cell>
          <cell r="F25" t="str">
            <v>Elan 37 dyp kjøl</v>
          </cell>
          <cell r="G25" t="str">
            <v>Tidig 3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0.81371527777777775</v>
          </cell>
          <cell r="L25">
            <v>1.1693332893401014</v>
          </cell>
          <cell r="M25">
            <v>6.6384025280245201E-2</v>
          </cell>
          <cell r="N25">
            <v>0.83333333333333337</v>
          </cell>
        </row>
        <row r="26">
          <cell r="B26" t="str">
            <v>Jonas Smitt-Amundsen</v>
          </cell>
          <cell r="C26" t="str">
            <v>KNS</v>
          </cell>
          <cell r="D26" t="str">
            <v>NOR</v>
          </cell>
          <cell r="E26">
            <v>9775</v>
          </cell>
          <cell r="F26" t="str">
            <v>Beneteau First 31.7 LR</v>
          </cell>
          <cell r="G26" t="str">
            <v>BILBO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0.80917824074074074</v>
          </cell>
          <cell r="L26">
            <v>1.1223000000000001</v>
          </cell>
          <cell r="M26">
            <v>6.6415739583333341E-2</v>
          </cell>
          <cell r="N26">
            <v>0.875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0.81557870370370367</v>
          </cell>
          <cell r="L27">
            <v>1.0544932174505797</v>
          </cell>
          <cell r="M27">
            <v>6.9152298264756731E-2</v>
          </cell>
          <cell r="N27">
            <v>0.91666666666666663</v>
          </cell>
        </row>
        <row r="28">
          <cell r="B28" t="str">
            <v>Finn Kr. Aamodt</v>
          </cell>
          <cell r="C28" t="str">
            <v>USF</v>
          </cell>
          <cell r="D28" t="str">
            <v>NOR</v>
          </cell>
          <cell r="E28">
            <v>13638</v>
          </cell>
          <cell r="F28" t="str">
            <v>Hanse 350</v>
          </cell>
          <cell r="G28" t="str">
            <v>Eneste Søster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0.81476851851851861</v>
          </cell>
          <cell r="L28">
            <v>1.1169319473684212</v>
          </cell>
          <cell r="M28">
            <v>7.2342027517056651E-2</v>
          </cell>
          <cell r="N28">
            <v>0.95833333333333337</v>
          </cell>
        </row>
        <row r="29">
          <cell r="B29" t="str">
            <v>Stig Ulfsby</v>
          </cell>
          <cell r="C29" t="str">
            <v>USF</v>
          </cell>
          <cell r="D29" t="str">
            <v>NOR</v>
          </cell>
          <cell r="E29">
            <v>15953</v>
          </cell>
          <cell r="F29" t="str">
            <v>Sun Odyssey 35</v>
          </cell>
          <cell r="G29" t="str">
            <v>Balsam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0.81770833333333337</v>
          </cell>
          <cell r="L29">
            <v>1.0689</v>
          </cell>
          <cell r="M29">
            <v>7.237343750000004E-2</v>
          </cell>
          <cell r="N29">
            <v>1</v>
          </cell>
        </row>
      </sheetData>
      <sheetData sheetId="11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Nei</v>
          </cell>
          <cell r="J6" t="str">
            <v>18:10</v>
          </cell>
          <cell r="K6">
            <v>0.80266203703703709</v>
          </cell>
          <cell r="L6">
            <v>1.0028398831797025</v>
          </cell>
          <cell r="M6">
            <v>4.5847425214812755E-2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0.80923611111111116</v>
          </cell>
          <cell r="L7">
            <v>0.7762</v>
          </cell>
          <cell r="M7">
            <v>4.5979069444444479E-2</v>
          </cell>
          <cell r="N7">
            <v>9.5238095238095233E-2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0.80488425925925933</v>
          </cell>
          <cell r="L8">
            <v>0.9597</v>
          </cell>
          <cell r="M8">
            <v>4.600784027777776E-2</v>
          </cell>
          <cell r="N8">
            <v>0.14285714285714285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0.80143518518518519</v>
          </cell>
          <cell r="L9">
            <v>0.91659999999999997</v>
          </cell>
          <cell r="M9">
            <v>4.7145490740740745E-2</v>
          </cell>
          <cell r="N9">
            <v>0.19047619047619047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0.80914351851851851</v>
          </cell>
          <cell r="L10">
            <v>0.90766891973445984</v>
          </cell>
          <cell r="M10">
            <v>4.7379477175953782E-2</v>
          </cell>
          <cell r="N10">
            <v>0.23809523809523808</v>
          </cell>
        </row>
        <row r="11">
          <cell r="B11" t="str">
            <v>Marcus Christensen</v>
          </cell>
          <cell r="C11" t="str">
            <v>Skøyen</v>
          </cell>
          <cell r="D11" t="str">
            <v>NOR</v>
          </cell>
          <cell r="E11">
            <v>329</v>
          </cell>
          <cell r="F11" t="str">
            <v>J/80</v>
          </cell>
          <cell r="G11" t="str">
            <v>Baby Boop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0.80238425925925927</v>
          </cell>
          <cell r="L11">
            <v>0.90769999999999995</v>
          </cell>
          <cell r="M11">
            <v>4.7549192129629637E-2</v>
          </cell>
          <cell r="N11">
            <v>0.2857142857142857</v>
          </cell>
        </row>
        <row r="12">
          <cell r="B12" t="str">
            <v>Joachim Lyng-Olsen</v>
          </cell>
          <cell r="C12" t="str">
            <v>USF</v>
          </cell>
          <cell r="D12" t="str">
            <v>NOR</v>
          </cell>
          <cell r="E12">
            <v>203</v>
          </cell>
          <cell r="F12" t="str">
            <v>Express</v>
          </cell>
          <cell r="G12" t="str">
            <v>Lille My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0.80854166666666671</v>
          </cell>
          <cell r="L12">
            <v>0.81759999999999999</v>
          </cell>
          <cell r="M12">
            <v>4.7863666666666707E-2</v>
          </cell>
          <cell r="N12">
            <v>0.33333333333333331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0.80781249999999993</v>
          </cell>
          <cell r="L13">
            <v>0.84199999999999997</v>
          </cell>
          <cell r="M13">
            <v>4.867812499999994E-2</v>
          </cell>
          <cell r="N13">
            <v>0.38095238095238093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0.80670138888888887</v>
          </cell>
          <cell r="L14">
            <v>0.99529999999999996</v>
          </cell>
          <cell r="M14">
            <v>4.952308680555545E-2</v>
          </cell>
          <cell r="N14">
            <v>0.42857142857142855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0.80660879629629623</v>
          </cell>
          <cell r="L15">
            <v>0.87660000000000005</v>
          </cell>
          <cell r="M15">
            <v>4.9623270833333274E-2</v>
          </cell>
          <cell r="N15">
            <v>0.47619047619047616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0.80718749999999995</v>
          </cell>
          <cell r="L16">
            <v>1.0048999999999999</v>
          </cell>
          <cell r="M16">
            <v>5.0489246527777636E-2</v>
          </cell>
          <cell r="N16">
            <v>0.52380952380952384</v>
          </cell>
        </row>
        <row r="17">
          <cell r="B17" t="str">
            <v>Jon Sverre Høiden</v>
          </cell>
          <cell r="C17" t="str">
            <v>FS</v>
          </cell>
          <cell r="D17" t="str">
            <v>NOR</v>
          </cell>
          <cell r="E17">
            <v>15666</v>
          </cell>
          <cell r="F17" t="str">
            <v>Sinergia 40</v>
          </cell>
          <cell r="G17" t="str">
            <v>Sons of Hurricanes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0.80579861111111117</v>
          </cell>
          <cell r="L17">
            <v>1.0472999999999999</v>
          </cell>
          <cell r="M17">
            <v>5.116496874999997E-2</v>
          </cell>
          <cell r="N17">
            <v>0.5714285714285714</v>
          </cell>
        </row>
        <row r="18">
          <cell r="B18" t="str">
            <v>Jonas Smitt-Amundsen</v>
          </cell>
          <cell r="C18" t="str">
            <v>KNS</v>
          </cell>
          <cell r="D18" t="str">
            <v>NOR</v>
          </cell>
          <cell r="E18">
            <v>9775</v>
          </cell>
          <cell r="F18" t="str">
            <v>Beneteau First 31.7 LR</v>
          </cell>
          <cell r="G18" t="str">
            <v>BILBO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0.80839120370370365</v>
          </cell>
          <cell r="L18">
            <v>0.87829999999999997</v>
          </cell>
          <cell r="M18">
            <v>5.1284994212962919E-2</v>
          </cell>
          <cell r="N18">
            <v>0.61904761904761907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0.80949074074074068</v>
          </cell>
          <cell r="L19">
            <v>0.86527886696371736</v>
          </cell>
          <cell r="M19">
            <v>5.1476080742980351E-2</v>
          </cell>
          <cell r="N19">
            <v>0.66666666666666663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0.81567129629629631</v>
          </cell>
          <cell r="L20">
            <v>0.78488723608445288</v>
          </cell>
          <cell r="M20">
            <v>5.1544562240083178E-2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0.80987268518518529</v>
          </cell>
          <cell r="L21">
            <v>0.97399999999999998</v>
          </cell>
          <cell r="M21">
            <v>5.1552106481481501E-2</v>
          </cell>
          <cell r="N21">
            <v>0.76190476190476186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0.81329861111111112</v>
          </cell>
          <cell r="L22">
            <v>0.85485594742606785</v>
          </cell>
          <cell r="M22">
            <v>5.4111194172143127E-2</v>
          </cell>
          <cell r="N22">
            <v>0.80952380952380953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0.81699074074074074</v>
          </cell>
          <cell r="L23">
            <v>0.82145984534349425</v>
          </cell>
          <cell r="M23">
            <v>5.5030203528335007E-2</v>
          </cell>
          <cell r="N23">
            <v>0.8571428571428571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0.82021990740740736</v>
          </cell>
          <cell r="L24">
            <v>0.80279999999999996</v>
          </cell>
          <cell r="M24">
            <v>5.6372541666666623E-2</v>
          </cell>
          <cell r="N24">
            <v>0.90476190476190477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0.81347222222222226</v>
          </cell>
          <cell r="L25">
            <v>0.89610000000000001</v>
          </cell>
          <cell r="M25">
            <v>5.6877458333333374E-2</v>
          </cell>
          <cell r="N25">
            <v>0.95238095238095233</v>
          </cell>
        </row>
        <row r="26">
          <cell r="B26" t="str">
            <v>Carl Foss</v>
          </cell>
          <cell r="C26" t="str">
            <v>USF</v>
          </cell>
          <cell r="D26" t="str">
            <v>NOR</v>
          </cell>
          <cell r="E26">
            <v>110</v>
          </cell>
          <cell r="F26" t="str">
            <v>H-båt</v>
          </cell>
          <cell r="G26" t="str">
            <v>G2</v>
          </cell>
          <cell r="H26" t="str">
            <v>Nei</v>
          </cell>
          <cell r="I26" t="str">
            <v>Nei</v>
          </cell>
          <cell r="J26" t="str">
            <v>18:00</v>
          </cell>
          <cell r="K26" t="str">
            <v>DNF</v>
          </cell>
          <cell r="L26">
            <v>0.74364033409998787</v>
          </cell>
          <cell r="M26" t="e">
            <v>#VALUE!</v>
          </cell>
          <cell r="N26">
            <v>1</v>
          </cell>
        </row>
      </sheetData>
      <sheetData sheetId="12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0.79118055555555555</v>
          </cell>
          <cell r="L6">
            <v>0.9597</v>
          </cell>
          <cell r="M6">
            <v>3.2856395833333246E-2</v>
          </cell>
          <cell r="N6">
            <v>4.5454545454545456E-2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0.79023148148148137</v>
          </cell>
          <cell r="L7">
            <v>1.0426</v>
          </cell>
          <cell r="M7">
            <v>3.4705064814814605E-2</v>
          </cell>
          <cell r="N7">
            <v>9.0909090909090912E-2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0.7917939814814815</v>
          </cell>
          <cell r="L8">
            <v>1.0028398831797025</v>
          </cell>
          <cell r="M8">
            <v>3.4948505651088875E-2</v>
          </cell>
          <cell r="N8">
            <v>0.13636363636363635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0.79278935185185195</v>
          </cell>
          <cell r="L9">
            <v>0.99529999999999996</v>
          </cell>
          <cell r="M9">
            <v>3.5676436342592606E-2</v>
          </cell>
          <cell r="N9">
            <v>0.18181818181818182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0.79238425925925926</v>
          </cell>
          <cell r="L10">
            <v>0.86443019150529576</v>
          </cell>
          <cell r="M10">
            <v>3.6638233348291589E-2</v>
          </cell>
          <cell r="N10">
            <v>0.22727272727272727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0.79400462962962959</v>
          </cell>
          <cell r="L11">
            <v>1.0048999999999999</v>
          </cell>
          <cell r="M11">
            <v>3.7241780092592464E-2</v>
          </cell>
          <cell r="N11">
            <v>0.27272727272727271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0.79896990740740748</v>
          </cell>
          <cell r="L12">
            <v>0.90766891973445984</v>
          </cell>
          <cell r="M12">
            <v>3.8145206568933131E-2</v>
          </cell>
          <cell r="N12">
            <v>0.31818181818181818</v>
          </cell>
        </row>
        <row r="13">
          <cell r="B13" t="str">
            <v>Nils Parnemann</v>
          </cell>
          <cell r="C13" t="str">
            <v>USF</v>
          </cell>
          <cell r="D13" t="str">
            <v>N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0.79969907407407403</v>
          </cell>
          <cell r="L13">
            <v>0.7762</v>
          </cell>
          <cell r="M13">
            <v>3.8576421296296265E-2</v>
          </cell>
          <cell r="N13">
            <v>0.36363636363636365</v>
          </cell>
        </row>
        <row r="14">
          <cell r="B14" t="str">
            <v>Jonas Smitt-Amundsen</v>
          </cell>
          <cell r="C14" t="str">
            <v>KNS</v>
          </cell>
          <cell r="D14" t="str">
            <v>NOR</v>
          </cell>
          <cell r="E14">
            <v>9775</v>
          </cell>
          <cell r="F14" t="str">
            <v>Beneteau First 31.7 LR</v>
          </cell>
          <cell r="G14" t="str">
            <v>BILBO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0.79417824074074073</v>
          </cell>
          <cell r="L14">
            <v>0.87329999999999997</v>
          </cell>
          <cell r="M14">
            <v>3.8580857638888875E-2</v>
          </cell>
          <cell r="N14">
            <v>0.40909090909090912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0.7987847222222223</v>
          </cell>
          <cell r="L15">
            <v>0.81499999999999995</v>
          </cell>
          <cell r="M15">
            <v>3.9759548611111174E-2</v>
          </cell>
          <cell r="N15">
            <v>0.45454545454545453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203</v>
          </cell>
          <cell r="F16" t="str">
            <v>Express</v>
          </cell>
          <cell r="G16" t="str">
            <v>Lille My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0.79931712962962964</v>
          </cell>
          <cell r="L16">
            <v>0.81499999999999995</v>
          </cell>
          <cell r="M16">
            <v>4.0193460648148154E-2</v>
          </cell>
          <cell r="N16">
            <v>0.5</v>
          </cell>
        </row>
        <row r="17">
          <cell r="B17" t="str">
            <v>Magne K. Fagerhol</v>
          </cell>
          <cell r="C17" t="str">
            <v>USF</v>
          </cell>
          <cell r="D17" t="str">
            <v>NOR</v>
          </cell>
          <cell r="E17">
            <v>15383</v>
          </cell>
          <cell r="F17" t="str">
            <v>Aphrodite 101</v>
          </cell>
          <cell r="G17" t="str">
            <v>Heim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0.79854166666666659</v>
          </cell>
          <cell r="L17">
            <v>0.84199999999999997</v>
          </cell>
          <cell r="M17">
            <v>4.0872083333333274E-2</v>
          </cell>
          <cell r="N17">
            <v>0.54545454545454541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0.80045138888888889</v>
          </cell>
          <cell r="L18">
            <v>0.94100779376498811</v>
          </cell>
          <cell r="M18">
            <v>4.0940373805122499E-2</v>
          </cell>
          <cell r="N18">
            <v>0.59090909090909094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0.79549768518518515</v>
          </cell>
          <cell r="L19">
            <v>0.91139999999999999</v>
          </cell>
          <cell r="M19">
            <v>4.146659027777775E-2</v>
          </cell>
          <cell r="N19">
            <v>0.63636363636363635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0.8028587962962962</v>
          </cell>
          <cell r="L20">
            <v>0.94949977769186167</v>
          </cell>
          <cell r="M20">
            <v>4.359566687619907E-2</v>
          </cell>
          <cell r="N20">
            <v>0.68181818181818177</v>
          </cell>
        </row>
        <row r="21">
          <cell r="B21" t="str">
            <v>Cecilia Stokkeland</v>
          </cell>
          <cell r="C21" t="str">
            <v>USF</v>
          </cell>
          <cell r="D21" t="str">
            <v>NOR</v>
          </cell>
          <cell r="E21">
            <v>11541</v>
          </cell>
          <cell r="F21" t="str">
            <v>J/109</v>
          </cell>
          <cell r="G21" t="str">
            <v>JJ Flash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0.8014930555555555</v>
          </cell>
          <cell r="L21">
            <v>0.998</v>
          </cell>
          <cell r="M21">
            <v>4.4459513888888746E-2</v>
          </cell>
          <cell r="N21">
            <v>0.72727272727272729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0.80284722222222227</v>
          </cell>
          <cell r="L22">
            <v>0.85485594742606785</v>
          </cell>
          <cell r="M22">
            <v>4.5176762221613764E-2</v>
          </cell>
          <cell r="N22">
            <v>0.77272727272727271</v>
          </cell>
        </row>
        <row r="23">
          <cell r="B23" t="str">
            <v>Egil Naustvik</v>
          </cell>
          <cell r="C23" t="str">
            <v>FS</v>
          </cell>
          <cell r="D23" t="str">
            <v>NOR</v>
          </cell>
          <cell r="E23">
            <v>9727</v>
          </cell>
          <cell r="F23" t="str">
            <v>Linjett 33</v>
          </cell>
          <cell r="G23" t="str">
            <v>Fragancia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0.80270833333333336</v>
          </cell>
          <cell r="L23">
            <v>0.87660000000000005</v>
          </cell>
          <cell r="M23">
            <v>4.6204125000000026E-2</v>
          </cell>
          <cell r="N23">
            <v>0.81818181818181823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0.80775462962962974</v>
          </cell>
          <cell r="L24">
            <v>0.80279999999999996</v>
          </cell>
          <cell r="M24">
            <v>4.6365416666666749E-2</v>
          </cell>
          <cell r="N24">
            <v>0.86363636363636365</v>
          </cell>
        </row>
        <row r="25">
          <cell r="B25" t="str">
            <v>Guri Kjæserud</v>
          </cell>
          <cell r="C25" t="str">
            <v>Oslo SF</v>
          </cell>
          <cell r="D25" t="str">
            <v>N</v>
          </cell>
          <cell r="E25">
            <v>123</v>
          </cell>
          <cell r="F25" t="str">
            <v>H-båt</v>
          </cell>
          <cell r="G25" t="str">
            <v>Hipp Hurra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0.81266203703703699</v>
          </cell>
          <cell r="L25">
            <v>0.74618525355899445</v>
          </cell>
          <cell r="M25">
            <v>4.6757487995004544E-2</v>
          </cell>
          <cell r="N25">
            <v>0.90909090909090906</v>
          </cell>
        </row>
        <row r="26">
          <cell r="B26" t="str">
            <v>Kvalnes/Hvaring</v>
          </cell>
          <cell r="C26" t="str">
            <v>USF</v>
          </cell>
          <cell r="D26" t="str">
            <v>N</v>
          </cell>
          <cell r="E26">
            <v>19</v>
          </cell>
          <cell r="F26" t="str">
            <v>H-båt</v>
          </cell>
          <cell r="G26" t="str">
            <v>Hermes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0.81822916666666667</v>
          </cell>
          <cell r="L26">
            <v>0.74618525355899445</v>
          </cell>
          <cell r="M26">
            <v>5.0911598029285562E-2</v>
          </cell>
          <cell r="N26">
            <v>0.95454545454545459</v>
          </cell>
        </row>
        <row r="27">
          <cell r="B27" t="str">
            <v>Marcus Christensen</v>
          </cell>
          <cell r="C27" t="str">
            <v>Skøyen</v>
          </cell>
          <cell r="D27" t="str">
            <v>NOR</v>
          </cell>
          <cell r="E27">
            <v>329</v>
          </cell>
          <cell r="F27" t="str">
            <v>J/80</v>
          </cell>
          <cell r="G27" t="str">
            <v>Baby Boop</v>
          </cell>
          <cell r="H27" t="str">
            <v>Ja</v>
          </cell>
          <cell r="I27" t="str">
            <v>Ja</v>
          </cell>
          <cell r="J27" t="str">
            <v>18:00</v>
          </cell>
          <cell r="K27" t="str">
            <v>DSQ</v>
          </cell>
          <cell r="L27">
            <v>0.90769999999999995</v>
          </cell>
          <cell r="M27" t="e">
            <v>#VALUE!</v>
          </cell>
          <cell r="N27">
            <v>1.5</v>
          </cell>
        </row>
      </sheetData>
      <sheetData sheetId="13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0.79689814814814808</v>
          </cell>
          <cell r="L6">
            <v>1.2361</v>
          </cell>
          <cell r="M6">
            <v>4.9386773148147954E-2</v>
          </cell>
          <cell r="N6">
            <v>3.8461538461538464E-2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>
            <v>0.75694444444444453</v>
          </cell>
          <cell r="K7">
            <v>0.79759259259259263</v>
          </cell>
          <cell r="L7">
            <v>1.2890999999999999</v>
          </cell>
          <cell r="M7">
            <v>5.2399527777777712E-2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0.80466435185185192</v>
          </cell>
          <cell r="L8">
            <v>0.96017757183035779</v>
          </cell>
          <cell r="M8">
            <v>5.2487484626791502E-2</v>
          </cell>
          <cell r="N8">
            <v>0.11538461538461539</v>
          </cell>
        </row>
        <row r="9">
          <cell r="B9" t="str">
            <v>Marius Andersen</v>
          </cell>
          <cell r="C9" t="str">
            <v>FS</v>
          </cell>
          <cell r="D9" t="str">
            <v>NOR</v>
          </cell>
          <cell r="E9">
            <v>26</v>
          </cell>
          <cell r="F9" t="str">
            <v>Farr 30</v>
          </cell>
          <cell r="G9" t="str">
            <v>Pakalolo II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0.79825231481481485</v>
          </cell>
          <cell r="L9">
            <v>1.2774000000000001</v>
          </cell>
          <cell r="M9">
            <v>5.2766673611111044E-2</v>
          </cell>
          <cell r="N9">
            <v>0.15384615384615385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0.80152777777777784</v>
          </cell>
          <cell r="L10">
            <v>1.1936500299760193</v>
          </cell>
          <cell r="M10">
            <v>5.3216897169764167E-2</v>
          </cell>
          <cell r="N10">
            <v>0.19230769230769232</v>
          </cell>
        </row>
        <row r="11">
          <cell r="B11" t="str">
            <v>Stefan Midteide</v>
          </cell>
          <cell r="C11" t="str">
            <v>USF</v>
          </cell>
          <cell r="D11" t="str">
            <v>NOR</v>
          </cell>
          <cell r="E11">
            <v>14887</v>
          </cell>
          <cell r="F11" t="str">
            <v>J/109</v>
          </cell>
          <cell r="G11" t="str">
            <v>Jubel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0.80101851851851846</v>
          </cell>
          <cell r="L11">
            <v>1.2357</v>
          </cell>
          <cell r="M11">
            <v>5.4462333333333161E-2</v>
          </cell>
          <cell r="N11">
            <v>0.23076923076923078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0.802800925925926</v>
          </cell>
          <cell r="L12">
            <v>1.1892316812248502</v>
          </cell>
          <cell r="M12">
            <v>5.4533980567278421E-2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0.80284722222222227</v>
          </cell>
          <cell r="L13">
            <v>1.0475000000000001</v>
          </cell>
          <cell r="M13">
            <v>5.535746527777783E-2</v>
          </cell>
          <cell r="N13">
            <v>0.30769230769230771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0.80131944444444436</v>
          </cell>
          <cell r="L14">
            <v>1.2564</v>
          </cell>
          <cell r="M14">
            <v>5.5752749999999789E-2</v>
          </cell>
          <cell r="N14">
            <v>0.34615384615384615</v>
          </cell>
        </row>
        <row r="15">
          <cell r="B15" t="str">
            <v>Christian Stensholt</v>
          </cell>
          <cell r="C15" t="str">
            <v>FS</v>
          </cell>
          <cell r="D15" t="str">
            <v>NOR</v>
          </cell>
          <cell r="E15">
            <v>13724</v>
          </cell>
          <cell r="F15" t="str">
            <v>Pogo 8,50</v>
          </cell>
          <cell r="G15" t="str">
            <v>Vindtora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0.80013888888888884</v>
          </cell>
          <cell r="L15">
            <v>1.125</v>
          </cell>
          <cell r="M15">
            <v>5.6406249999999949E-2</v>
          </cell>
          <cell r="N15">
            <v>0.38461538461538464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0.80510416666666673</v>
          </cell>
          <cell r="L16">
            <v>1.17337235968618</v>
          </cell>
          <cell r="M16">
            <v>5.6509286905719824E-2</v>
          </cell>
          <cell r="N16">
            <v>0.42307692307692307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0.80311342592592594</v>
          </cell>
          <cell r="L17">
            <v>1.2271000000000001</v>
          </cell>
          <cell r="M17">
            <v>5.6653957175925841E-2</v>
          </cell>
          <cell r="N17">
            <v>0.46153846153846156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0.80914351851851851</v>
          </cell>
          <cell r="L18">
            <v>0.96017757183035779</v>
          </cell>
          <cell r="M18">
            <v>5.6788280000614907E-2</v>
          </cell>
          <cell r="N18">
            <v>0.5</v>
          </cell>
        </row>
        <row r="19">
          <cell r="B19" t="str">
            <v>Marcus Christensen</v>
          </cell>
          <cell r="C19" t="str">
            <v>Skøyen</v>
          </cell>
          <cell r="D19" t="str">
            <v>NOR</v>
          </cell>
          <cell r="E19">
            <v>329</v>
          </cell>
          <cell r="F19" t="str">
            <v>J/80</v>
          </cell>
          <cell r="G19" t="str">
            <v>Baby Boop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0.80123842592592587</v>
          </cell>
          <cell r="L19">
            <v>1.1109</v>
          </cell>
          <cell r="M19">
            <v>5.6920767361111048E-2</v>
          </cell>
          <cell r="N19">
            <v>0.53846153846153844</v>
          </cell>
        </row>
        <row r="20">
          <cell r="B20" t="str">
            <v>Geir Atle Lerkerød</v>
          </cell>
          <cell r="C20" t="str">
            <v>FS</v>
          </cell>
          <cell r="D20" t="str">
            <v>NOR</v>
          </cell>
          <cell r="E20">
            <v>517</v>
          </cell>
          <cell r="F20" t="str">
            <v>J/80</v>
          </cell>
          <cell r="G20" t="str">
            <v>Tune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0.80126157407407417</v>
          </cell>
          <cell r="L20">
            <v>1.1109</v>
          </cell>
          <cell r="M20">
            <v>5.694648263888899E-2</v>
          </cell>
          <cell r="N20">
            <v>0.57692307692307687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0.80618055555555557</v>
          </cell>
          <cell r="L21">
            <v>1.1646254833911751</v>
          </cell>
          <cell r="M21">
            <v>5.7341629703079301E-2</v>
          </cell>
          <cell r="N21">
            <v>0.61538461538461542</v>
          </cell>
        </row>
        <row r="22">
          <cell r="B22" t="str">
            <v>Andreas Abilgaard</v>
          </cell>
          <cell r="C22" t="str">
            <v>USF</v>
          </cell>
          <cell r="D22" t="str">
            <v>NOR</v>
          </cell>
          <cell r="E22">
            <v>14784</v>
          </cell>
          <cell r="F22" t="str">
            <v>Elan 310</v>
          </cell>
          <cell r="G22" t="str">
            <v>Kårstua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0.8031018518518519</v>
          </cell>
          <cell r="L22">
            <v>1.0859604685995505</v>
          </cell>
          <cell r="M22">
            <v>5.7666511920541001E-2</v>
          </cell>
          <cell r="N22">
            <v>0.65384615384615385</v>
          </cell>
        </row>
        <row r="23">
          <cell r="B23" t="str">
            <v>Magne K. Fagerhol</v>
          </cell>
          <cell r="C23" t="str">
            <v>USF</v>
          </cell>
          <cell r="D23" t="str">
            <v>NOR</v>
          </cell>
          <cell r="E23">
            <v>15383</v>
          </cell>
          <cell r="F23" t="str">
            <v>Aphrodite 101</v>
          </cell>
          <cell r="G23" t="str">
            <v>Heim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0.80434027777777783</v>
          </cell>
          <cell r="L23">
            <v>1.0645</v>
          </cell>
          <cell r="M23">
            <v>5.7845225694444502E-2</v>
          </cell>
          <cell r="N23">
            <v>0.69230769230769229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0.80552083333333335</v>
          </cell>
          <cell r="L24">
            <v>1.0563540961560012</v>
          </cell>
          <cell r="M24">
            <v>5.8649659713661338E-2</v>
          </cell>
          <cell r="N24">
            <v>0.73076923076923073</v>
          </cell>
        </row>
        <row r="25">
          <cell r="B25" t="str">
            <v>Egil Naustvik</v>
          </cell>
          <cell r="C25" t="str">
            <v>FS</v>
          </cell>
          <cell r="D25" t="str">
            <v>NOR</v>
          </cell>
          <cell r="E25">
            <v>9727</v>
          </cell>
          <cell r="F25" t="str">
            <v>Linjett 33</v>
          </cell>
          <cell r="G25" t="str">
            <v>Fragancia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0.80707175925925922</v>
          </cell>
          <cell r="L25">
            <v>1.0455641314131412</v>
          </cell>
          <cell r="M25">
            <v>5.967218439812727E-2</v>
          </cell>
          <cell r="N25">
            <v>0.76923076923076927</v>
          </cell>
        </row>
        <row r="26">
          <cell r="B26" t="str">
            <v>Jonassen/Peterson</v>
          </cell>
          <cell r="C26" t="str">
            <v>KNS</v>
          </cell>
          <cell r="D26" t="str">
            <v>NOR</v>
          </cell>
          <cell r="E26">
            <v>203</v>
          </cell>
          <cell r="F26" t="str">
            <v>Express</v>
          </cell>
          <cell r="G26" t="str">
            <v>Lille My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0.80833333333333324</v>
          </cell>
          <cell r="L26">
            <v>1.0286</v>
          </cell>
          <cell r="M26">
            <v>6.0001666666666564E-2</v>
          </cell>
          <cell r="N26">
            <v>0.80769230769230771</v>
          </cell>
        </row>
        <row r="27">
          <cell r="B27" t="str">
            <v>Guri Kjæserud</v>
          </cell>
          <cell r="C27" t="str">
            <v>Oslo SF</v>
          </cell>
          <cell r="D27" t="str">
            <v>N</v>
          </cell>
          <cell r="E27">
            <v>123</v>
          </cell>
          <cell r="F27" t="str">
            <v>H-båt</v>
          </cell>
          <cell r="G27" t="str">
            <v>Hipp Hurra</v>
          </cell>
          <cell r="H27" t="str">
            <v>Nei</v>
          </cell>
          <cell r="I27" t="str">
            <v>Nei</v>
          </cell>
          <cell r="J27" t="str">
            <v>18:00</v>
          </cell>
          <cell r="K27">
            <v>0.81168981481481473</v>
          </cell>
          <cell r="L27">
            <v>0.97421464713715045</v>
          </cell>
          <cell r="M27">
            <v>6.0099121171770881E-2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0.81508101851851855</v>
          </cell>
          <cell r="L28">
            <v>0.96017757183035779</v>
          </cell>
          <cell r="M28">
            <v>6.2489334333357689E-2</v>
          </cell>
          <cell r="N28">
            <v>0.88461538461538458</v>
          </cell>
        </row>
        <row r="29">
          <cell r="B29" t="str">
            <v>Carl Foss</v>
          </cell>
          <cell r="C29" t="str">
            <v>USF</v>
          </cell>
          <cell r="D29" t="str">
            <v>NOR</v>
          </cell>
          <cell r="E29">
            <v>110</v>
          </cell>
          <cell r="F29" t="str">
            <v>H-båt</v>
          </cell>
          <cell r="G29" t="str">
            <v>G2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0.81417824074074074</v>
          </cell>
          <cell r="L29">
            <v>0.97421464713715045</v>
          </cell>
          <cell r="M29">
            <v>6.252338215712383E-2</v>
          </cell>
          <cell r="N29">
            <v>0.92307692307692313</v>
          </cell>
        </row>
        <row r="30">
          <cell r="B30" t="str">
            <v>John Moen</v>
          </cell>
          <cell r="C30" t="str">
            <v>USF</v>
          </cell>
          <cell r="D30" t="str">
            <v>NOR</v>
          </cell>
          <cell r="E30">
            <v>15735</v>
          </cell>
          <cell r="F30" t="str">
            <v>Dehler 34</v>
          </cell>
          <cell r="G30" t="str">
            <v>Merlin II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0.80769675925925932</v>
          </cell>
          <cell r="L30">
            <v>1.1269446479020615</v>
          </cell>
          <cell r="M30">
            <v>6.5021054048516005E-2</v>
          </cell>
          <cell r="N30">
            <v>0.96153846153846156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0.81194444444444447</v>
          </cell>
          <cell r="L31">
            <v>1.0689</v>
          </cell>
          <cell r="M31">
            <v>6.621241666666669E-2</v>
          </cell>
          <cell r="N31">
            <v>1</v>
          </cell>
        </row>
      </sheetData>
      <sheetData sheetId="14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0.79057870370370376</v>
          </cell>
          <cell r="L6">
            <v>0.9597</v>
          </cell>
          <cell r="M6">
            <v>3.2278798611111076E-2</v>
          </cell>
          <cell r="N6">
            <v>3.8461538461538464E-2</v>
          </cell>
        </row>
        <row r="7">
          <cell r="B7" t="str">
            <v>Aril Spetalen</v>
          </cell>
          <cell r="C7" t="str">
            <v>USF</v>
          </cell>
          <cell r="D7" t="str">
            <v>NOR</v>
          </cell>
          <cell r="E7">
            <v>896</v>
          </cell>
          <cell r="F7" t="str">
            <v>Express</v>
          </cell>
          <cell r="G7" t="str">
            <v>Mariatta</v>
          </cell>
          <cell r="H7" t="str">
            <v>Nei</v>
          </cell>
          <cell r="I7" t="str">
            <v>Ja</v>
          </cell>
          <cell r="J7" t="str">
            <v>18:00</v>
          </cell>
          <cell r="K7">
            <v>0.79002314814814811</v>
          </cell>
          <cell r="L7">
            <v>0.81759999999999999</v>
          </cell>
          <cell r="M7">
            <v>3.2722925925925898E-2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0.79312499999999997</v>
          </cell>
          <cell r="L8">
            <v>0.7762</v>
          </cell>
          <cell r="M8">
            <v>3.3473624999999979E-2</v>
          </cell>
          <cell r="N8">
            <v>0.11538461538461539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0.79021990740740744</v>
          </cell>
          <cell r="L9">
            <v>0.86443019150529576</v>
          </cell>
          <cell r="M9">
            <v>3.4767302262510479E-2</v>
          </cell>
          <cell r="N9">
            <v>0.15384615384615385</v>
          </cell>
        </row>
        <row r="10">
          <cell r="B10" t="str">
            <v>Marcus Christensen</v>
          </cell>
          <cell r="C10" t="str">
            <v>Skøyen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0.7884606481481482</v>
          </cell>
          <cell r="L10">
            <v>0.90769999999999995</v>
          </cell>
          <cell r="M10">
            <v>3.4910730324074123E-2</v>
          </cell>
          <cell r="N10">
            <v>0.19230769230769232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0.79196759259259253</v>
          </cell>
          <cell r="L11">
            <v>1.0048999999999999</v>
          </cell>
          <cell r="M11">
            <v>3.5194761574073918E-2</v>
          </cell>
          <cell r="N11">
            <v>0.23076923076923078</v>
          </cell>
        </row>
        <row r="12">
          <cell r="B12" t="str">
            <v>Stefan Midteide</v>
          </cell>
          <cell r="C12" t="str">
            <v>USF</v>
          </cell>
          <cell r="D12" t="str">
            <v>NOR</v>
          </cell>
          <cell r="E12">
            <v>14887</v>
          </cell>
          <cell r="F12" t="str">
            <v>J/109</v>
          </cell>
          <cell r="G12" t="str">
            <v>Jubel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0.79356481481481478</v>
          </cell>
          <cell r="L12">
            <v>0.9647</v>
          </cell>
          <cell r="M12">
            <v>3.532767129629618E-2</v>
          </cell>
          <cell r="N12">
            <v>0.26923076923076922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0.79087962962962965</v>
          </cell>
          <cell r="L13">
            <v>1.0426</v>
          </cell>
          <cell r="M13">
            <v>3.5380824074074009E-2</v>
          </cell>
          <cell r="N13">
            <v>0.30769230769230771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0.79607638888888888</v>
          </cell>
          <cell r="L14">
            <v>0.90766891973445984</v>
          </cell>
          <cell r="M14">
            <v>3.5518849740997692E-2</v>
          </cell>
          <cell r="N14">
            <v>0.34615384615384615</v>
          </cell>
        </row>
        <row r="15">
          <cell r="B15" t="str">
            <v>Jonas Smitt-Amundsen</v>
          </cell>
          <cell r="C15" t="str">
            <v>KNS</v>
          </cell>
          <cell r="D15" t="str">
            <v>NOR</v>
          </cell>
          <cell r="E15">
            <v>9775</v>
          </cell>
          <cell r="F15" t="str">
            <v>Beneteau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0.79167824074074078</v>
          </cell>
          <cell r="L15">
            <v>0.87329999999999997</v>
          </cell>
          <cell r="M15">
            <v>3.6397607638888919E-2</v>
          </cell>
          <cell r="N15">
            <v>0.38461538461538464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0.79369212962962965</v>
          </cell>
          <cell r="L16">
            <v>0.99529999999999996</v>
          </cell>
          <cell r="M16">
            <v>3.6574971064814749E-2</v>
          </cell>
          <cell r="N16">
            <v>0.42307692307692307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0.7974768518518518</v>
          </cell>
          <cell r="L17">
            <v>0.7762</v>
          </cell>
          <cell r="M17">
            <v>3.6851532407407364E-2</v>
          </cell>
          <cell r="N17">
            <v>0.46153846153846156</v>
          </cell>
        </row>
        <row r="18">
          <cell r="B18" t="str">
            <v>Magne K. Fagerhol</v>
          </cell>
          <cell r="C18" t="str">
            <v>USF</v>
          </cell>
          <cell r="D18" t="str">
            <v>NOR</v>
          </cell>
          <cell r="E18">
            <v>15383</v>
          </cell>
          <cell r="F18" t="str">
            <v>Aphrodite 101</v>
          </cell>
          <cell r="G18" t="str">
            <v>Heim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0.79403935185185182</v>
          </cell>
          <cell r="L18">
            <v>0.84199999999999997</v>
          </cell>
          <cell r="M18">
            <v>3.7081134259259227E-2</v>
          </cell>
          <cell r="N18">
            <v>0.5</v>
          </cell>
        </row>
        <row r="19">
          <cell r="B19" t="str">
            <v>Christian Stensholt</v>
          </cell>
          <cell r="C19" t="str">
            <v>FS</v>
          </cell>
          <cell r="D19" t="str">
            <v>NOR</v>
          </cell>
          <cell r="E19">
            <v>13724</v>
          </cell>
          <cell r="F19" t="str">
            <v>Pogo 8,50</v>
          </cell>
          <cell r="G19" t="str">
            <v>Vindtora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0.79155092592592602</v>
          </cell>
          <cell r="L19">
            <v>0.89610000000000001</v>
          </cell>
          <cell r="M19">
            <v>3.7233784722222309E-2</v>
          </cell>
          <cell r="N19">
            <v>0.53846153846153844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0.79415509259259265</v>
          </cell>
          <cell r="L20">
            <v>1.0028398831797025</v>
          </cell>
          <cell r="M20">
            <v>3.7316322041929875E-2</v>
          </cell>
          <cell r="N20">
            <v>0.57692307692307687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0.7955902777777778</v>
          </cell>
          <cell r="L21">
            <v>0.97399999999999998</v>
          </cell>
          <cell r="M21">
            <v>3.7641041666666604E-2</v>
          </cell>
          <cell r="N21">
            <v>0.61538461538461542</v>
          </cell>
        </row>
        <row r="22">
          <cell r="B22" t="str">
            <v>Per Chr. Andresen</v>
          </cell>
          <cell r="C22" t="str">
            <v>FS</v>
          </cell>
          <cell r="D22" t="str">
            <v>NOR</v>
          </cell>
          <cell r="E22">
            <v>11722</v>
          </cell>
          <cell r="F22" t="str">
            <v>Dehler 34</v>
          </cell>
          <cell r="G22" t="str">
            <v>Bellini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0.79427083333333337</v>
          </cell>
          <cell r="L22">
            <v>0.86329857693130752</v>
          </cell>
          <cell r="M22">
            <v>3.821894741622979E-2</v>
          </cell>
          <cell r="N22">
            <v>0.65384615384615385</v>
          </cell>
        </row>
        <row r="23">
          <cell r="B23" t="str">
            <v>Cecilia Stokkeland</v>
          </cell>
          <cell r="C23" t="str">
            <v>USF</v>
          </cell>
          <cell r="D23" t="str">
            <v>NOR</v>
          </cell>
          <cell r="E23">
            <v>11541</v>
          </cell>
          <cell r="F23" t="str">
            <v>J/109</v>
          </cell>
          <cell r="G23" t="str">
            <v>JJ Flash</v>
          </cell>
          <cell r="H23" t="str">
            <v>Ja</v>
          </cell>
          <cell r="I23" t="str">
            <v>Ja</v>
          </cell>
          <cell r="J23" t="str">
            <v>18:10</v>
          </cell>
          <cell r="K23">
            <v>0.79568287037037033</v>
          </cell>
          <cell r="L23">
            <v>0.998</v>
          </cell>
          <cell r="M23">
            <v>3.8660949074073948E-2</v>
          </cell>
          <cell r="N23">
            <v>0.69230769230769229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0.79804398148148159</v>
          </cell>
          <cell r="L24">
            <v>0.9472761527020328</v>
          </cell>
          <cell r="M24">
            <v>3.8932611322279168E-2</v>
          </cell>
          <cell r="N24">
            <v>0.73076923076923073</v>
          </cell>
        </row>
        <row r="25">
          <cell r="B25" t="str">
            <v>Alexander Thøgersen</v>
          </cell>
          <cell r="C25" t="str">
            <v>Asker</v>
          </cell>
          <cell r="D25" t="str">
            <v>NOR</v>
          </cell>
          <cell r="E25">
            <v>13131</v>
          </cell>
          <cell r="F25" t="str">
            <v>First 40,7</v>
          </cell>
          <cell r="G25" t="str">
            <v>Rabalder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0.79555555555555557</v>
          </cell>
          <cell r="L25">
            <v>1.0133000000000001</v>
          </cell>
          <cell r="M25">
            <v>3.912463888888882E-2</v>
          </cell>
          <cell r="N25">
            <v>0.76923076923076927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0.7949652777777777</v>
          </cell>
          <cell r="L26">
            <v>0.88160000000000005</v>
          </cell>
          <cell r="M26">
            <v>3.9641388888888823E-2</v>
          </cell>
          <cell r="N26">
            <v>0.80769230769230771</v>
          </cell>
        </row>
        <row r="27">
          <cell r="B27" t="str">
            <v>Mats Uchermann Larsson</v>
          </cell>
          <cell r="C27" t="str">
            <v>USF</v>
          </cell>
          <cell r="D27" t="str">
            <v>NOR</v>
          </cell>
          <cell r="E27">
            <v>5164</v>
          </cell>
          <cell r="F27" t="str">
            <v>Albin Nova</v>
          </cell>
          <cell r="G27" t="str">
            <v>Frida</v>
          </cell>
          <cell r="H27" t="str">
            <v>Ja</v>
          </cell>
          <cell r="I27" t="str">
            <v>Ja</v>
          </cell>
          <cell r="J27" t="str">
            <v>18:00</v>
          </cell>
          <cell r="K27">
            <v>0.79690972222222223</v>
          </cell>
          <cell r="L27">
            <v>0.85819999999999996</v>
          </cell>
          <cell r="M27">
            <v>4.0257923611111114E-2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0.80493055555555559</v>
          </cell>
          <cell r="L28">
            <v>0.74618525355899445</v>
          </cell>
          <cell r="M28">
            <v>4.0988370525358683E-2</v>
          </cell>
          <cell r="N28">
            <v>0.88461538461538458</v>
          </cell>
        </row>
        <row r="29">
          <cell r="B29" t="str">
            <v>Jonassen/Peterson</v>
          </cell>
          <cell r="C29" t="str">
            <v>KNS</v>
          </cell>
          <cell r="D29" t="str">
            <v>NOR</v>
          </cell>
          <cell r="E29">
            <v>203</v>
          </cell>
          <cell r="F29" t="str">
            <v>Express</v>
          </cell>
          <cell r="G29" t="str">
            <v>Lille My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0.80231481481481481</v>
          </cell>
          <cell r="L29">
            <v>0.78488723608445288</v>
          </cell>
          <cell r="M29">
            <v>4.1061230406269987E-2</v>
          </cell>
          <cell r="N29">
            <v>0.92307692307692313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0.80188657407407404</v>
          </cell>
          <cell r="L30">
            <v>0.80279999999999996</v>
          </cell>
          <cell r="M30">
            <v>4.1654541666666642E-2</v>
          </cell>
          <cell r="N30">
            <v>0.96153846153846156</v>
          </cell>
        </row>
        <row r="31">
          <cell r="B31" t="str">
            <v>Geir Atle Lerkerød</v>
          </cell>
          <cell r="C31" t="str">
            <v>FS</v>
          </cell>
          <cell r="D31" t="str">
            <v>NOR</v>
          </cell>
          <cell r="E31">
            <v>517</v>
          </cell>
          <cell r="F31" t="str">
            <v>J/80</v>
          </cell>
          <cell r="G31" t="str">
            <v>Tune</v>
          </cell>
          <cell r="H31" t="str">
            <v>Ja</v>
          </cell>
          <cell r="I31" t="str">
            <v>Ja</v>
          </cell>
          <cell r="J31" t="str">
            <v>18:00</v>
          </cell>
          <cell r="K31" t="str">
            <v>Dsq</v>
          </cell>
          <cell r="L31">
            <v>0.90769999999999995</v>
          </cell>
          <cell r="N31">
            <v>1.5</v>
          </cell>
        </row>
        <row r="33">
          <cell r="B33" t="str">
            <v>Geir Atle Lerkerød ble disket pga, tyvstart. Han gikke ikke tilbake for å starte på nytt.</v>
          </cell>
        </row>
      </sheetData>
      <sheetData sheetId="15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0.79429398148148145</v>
          </cell>
          <cell r="L6">
            <v>0.96017757183035779</v>
          </cell>
          <cell r="M6">
            <v>4.2530087585587691E-2</v>
          </cell>
          <cell r="N6">
            <v>3.8461538461538464E-2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0.78925925925925933</v>
          </cell>
          <cell r="L7">
            <v>1.1109</v>
          </cell>
          <cell r="M7">
            <v>4.3613111111111186E-2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Ja</v>
          </cell>
          <cell r="I8" t="str">
            <v>Ja</v>
          </cell>
          <cell r="J8" t="str">
            <v>18:10</v>
          </cell>
          <cell r="K8">
            <v>0.79289351851851853</v>
          </cell>
          <cell r="L8">
            <v>1.2166999999999999</v>
          </cell>
          <cell r="M8">
            <v>4.3739238425925822E-2</v>
          </cell>
          <cell r="N8">
            <v>0.11538461538461539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0.79311342592592593</v>
          </cell>
          <cell r="L9">
            <v>1.0286</v>
          </cell>
          <cell r="M9">
            <v>4.4346469907407413E-2</v>
          </cell>
          <cell r="N9">
            <v>0.15384615384615385</v>
          </cell>
        </row>
        <row r="10">
          <cell r="B10" t="str">
            <v>Stein Thorstensen</v>
          </cell>
          <cell r="C10" t="str">
            <v>FS</v>
          </cell>
          <cell r="D10" t="str">
            <v>NOR</v>
          </cell>
          <cell r="E10">
            <v>63</v>
          </cell>
          <cell r="F10" t="str">
            <v>H-båt</v>
          </cell>
          <cell r="G10" t="str">
            <v>Hermine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0.79673611111111109</v>
          </cell>
          <cell r="L10">
            <v>0.96017757183035779</v>
          </cell>
          <cell r="M10">
            <v>4.4874965683460451E-2</v>
          </cell>
          <cell r="N10">
            <v>0.19230769230769232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0.79531249999999998</v>
          </cell>
          <cell r="L11">
            <v>1.1892316812248502</v>
          </cell>
          <cell r="M11">
            <v>4.5628507213661657E-2</v>
          </cell>
          <cell r="N11">
            <v>0.23076923076923078</v>
          </cell>
        </row>
        <row r="12">
          <cell r="B12" t="str">
            <v>Magne K. Fagerhol</v>
          </cell>
          <cell r="C12" t="str">
            <v>USF</v>
          </cell>
          <cell r="D12" t="str">
            <v>NOR</v>
          </cell>
          <cell r="E12">
            <v>15383</v>
          </cell>
          <cell r="F12" t="str">
            <v>Aphrodite 101</v>
          </cell>
          <cell r="G12" t="str">
            <v>Heim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0.79322916666666676</v>
          </cell>
          <cell r="L12">
            <v>1.0645</v>
          </cell>
          <cell r="M12">
            <v>4.6017447916666766E-2</v>
          </cell>
          <cell r="N12">
            <v>0.26923076923076922</v>
          </cell>
        </row>
        <row r="13">
          <cell r="B13" t="str">
            <v>Reidar Hauge</v>
          </cell>
          <cell r="C13" t="str">
            <v>USF</v>
          </cell>
          <cell r="D13" t="str">
            <v>NOR</v>
          </cell>
          <cell r="E13">
            <v>9934</v>
          </cell>
          <cell r="F13" t="str">
            <v>CB 365</v>
          </cell>
          <cell r="G13" t="str">
            <v>Chica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0.79666666666666675</v>
          </cell>
          <cell r="L13">
            <v>1.1599092973740242</v>
          </cell>
          <cell r="M13">
            <v>4.6074174867912619E-2</v>
          </cell>
          <cell r="N13">
            <v>0.30769230769230771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0.79372685185185177</v>
          </cell>
          <cell r="L14">
            <v>1.2564</v>
          </cell>
          <cell r="M14">
            <v>4.6213416666666451E-2</v>
          </cell>
          <cell r="N14">
            <v>0.34615384615384615</v>
          </cell>
        </row>
        <row r="15">
          <cell r="B15" t="str">
            <v>Guri Kjæserud</v>
          </cell>
          <cell r="C15" t="str">
            <v>Oslo SF</v>
          </cell>
          <cell r="D15" t="str">
            <v>N</v>
          </cell>
          <cell r="E15">
            <v>123</v>
          </cell>
          <cell r="F15" t="str">
            <v>H-båt</v>
          </cell>
          <cell r="G15" t="str">
            <v>Hipp Hurra</v>
          </cell>
          <cell r="H15" t="str">
            <v>Nei</v>
          </cell>
          <cell r="I15" t="str">
            <v>Nei</v>
          </cell>
          <cell r="J15" t="str">
            <v>18:00</v>
          </cell>
          <cell r="K15">
            <v>0.79817129629629635</v>
          </cell>
          <cell r="L15">
            <v>0.97421464713715045</v>
          </cell>
          <cell r="M15">
            <v>4.6929182423435474E-2</v>
          </cell>
          <cell r="N15">
            <v>0.38461538461538464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203</v>
          </cell>
          <cell r="F16" t="str">
            <v>Express</v>
          </cell>
          <cell r="G16" t="str">
            <v>Lille My</v>
          </cell>
          <cell r="H16" t="str">
            <v>Nei</v>
          </cell>
          <cell r="I16" t="str">
            <v>Ja</v>
          </cell>
          <cell r="J16" t="str">
            <v>18:00</v>
          </cell>
          <cell r="K16">
            <v>0.79493055555555558</v>
          </cell>
          <cell r="L16">
            <v>1.0475000000000001</v>
          </cell>
          <cell r="M16">
            <v>4.706475694444448E-2</v>
          </cell>
          <cell r="N16">
            <v>0.42307692307692307</v>
          </cell>
        </row>
        <row r="17">
          <cell r="B17" t="str">
            <v>Andreas Abilgaard</v>
          </cell>
          <cell r="C17" t="str">
            <v>USF</v>
          </cell>
          <cell r="D17" t="str">
            <v>NOR</v>
          </cell>
          <cell r="E17">
            <v>14784</v>
          </cell>
          <cell r="F17" t="str">
            <v>Elan 310</v>
          </cell>
          <cell r="G17" t="str">
            <v>Kårstua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0.7914930555555556</v>
          </cell>
          <cell r="L17">
            <v>1.1515</v>
          </cell>
          <cell r="M17">
            <v>4.7779253472222276E-2</v>
          </cell>
          <cell r="N17">
            <v>0.46153846153846156</v>
          </cell>
        </row>
        <row r="18">
          <cell r="B18" t="str">
            <v>Stefan Midteide</v>
          </cell>
          <cell r="C18" t="str">
            <v>USF</v>
          </cell>
          <cell r="D18" t="str">
            <v>NOR</v>
          </cell>
          <cell r="E18">
            <v>14887</v>
          </cell>
          <cell r="F18" t="str">
            <v>J/109</v>
          </cell>
          <cell r="G18" t="str">
            <v>Jubel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0.79570601851851841</v>
          </cell>
          <cell r="L18">
            <v>1.2357</v>
          </cell>
          <cell r="M18">
            <v>4.789767708333309E-2</v>
          </cell>
          <cell r="N18">
            <v>0.5</v>
          </cell>
        </row>
        <row r="19">
          <cell r="B19" t="str">
            <v>Iver Iversen</v>
          </cell>
          <cell r="C19" t="str">
            <v>USF</v>
          </cell>
          <cell r="D19" t="str">
            <v>NOR</v>
          </cell>
          <cell r="E19">
            <v>11172</v>
          </cell>
          <cell r="F19" t="str">
            <v>Grand Soleil 42 R</v>
          </cell>
          <cell r="G19" t="str">
            <v>Tango II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0.79481481481481486</v>
          </cell>
          <cell r="L19">
            <v>1.2891205074381675</v>
          </cell>
          <cell r="M19">
            <v>4.8819471068723148E-2</v>
          </cell>
          <cell r="N19">
            <v>0.53846153846153844</v>
          </cell>
        </row>
        <row r="20">
          <cell r="B20" t="str">
            <v>Petter Frode Amland</v>
          </cell>
          <cell r="C20" t="str">
            <v>FS</v>
          </cell>
          <cell r="D20" t="str">
            <v>NOR</v>
          </cell>
          <cell r="E20">
            <v>11655</v>
          </cell>
          <cell r="F20" t="str">
            <v>Elan 37 dyp kjøl</v>
          </cell>
          <cell r="G20" t="str">
            <v>Tidig 3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0.79655092592592591</v>
          </cell>
          <cell r="L20">
            <v>1.2361</v>
          </cell>
          <cell r="M20">
            <v>4.8957571759259133E-2</v>
          </cell>
          <cell r="N20">
            <v>0.57692307692307687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0.79697916666666668</v>
          </cell>
          <cell r="L21">
            <v>1.2355</v>
          </cell>
          <cell r="M21">
            <v>4.9462899305555467E-2</v>
          </cell>
          <cell r="N21">
            <v>0.61538461538461542</v>
          </cell>
        </row>
        <row r="22">
          <cell r="B22" t="str">
            <v>John Moen</v>
          </cell>
          <cell r="C22" t="str">
            <v>USF</v>
          </cell>
          <cell r="D22" t="str">
            <v>NOR</v>
          </cell>
          <cell r="E22">
            <v>15735</v>
          </cell>
          <cell r="F22" t="str">
            <v>Dehler 34</v>
          </cell>
          <cell r="G22" t="str">
            <v>Merlin II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0.79537037037037039</v>
          </cell>
          <cell r="L22">
            <v>1.1142127849040602</v>
          </cell>
          <cell r="M22">
            <v>5.0552246722499056E-2</v>
          </cell>
          <cell r="N22">
            <v>0.65384615384615385</v>
          </cell>
        </row>
        <row r="23">
          <cell r="B23" t="str">
            <v>Geir Atle Lerkerød</v>
          </cell>
          <cell r="C23" t="str">
            <v>FS</v>
          </cell>
          <cell r="D23" t="str">
            <v>NOR</v>
          </cell>
          <cell r="E23">
            <v>517</v>
          </cell>
          <cell r="F23" t="str">
            <v>J/80</v>
          </cell>
          <cell r="G23" t="str">
            <v>JAM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0.79562499999999992</v>
          </cell>
          <cell r="L23">
            <v>1.1109</v>
          </cell>
          <cell r="M23">
            <v>5.0684812499999905E-2</v>
          </cell>
          <cell r="N23">
            <v>0.69230769230769229</v>
          </cell>
        </row>
        <row r="24">
          <cell r="B24" t="str">
            <v>Jon Vendelboe</v>
          </cell>
          <cell r="C24" t="str">
            <v>USF</v>
          </cell>
          <cell r="D24" t="str">
            <v>NOR</v>
          </cell>
          <cell r="E24">
            <v>11620</v>
          </cell>
          <cell r="F24" t="str">
            <v>X-37</v>
          </cell>
          <cell r="G24" t="str">
            <v>MetaXa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0.80079861111111106</v>
          </cell>
          <cell r="L24">
            <v>1.17337235968618</v>
          </cell>
          <cell r="M24">
            <v>5.1457267023737527E-2</v>
          </cell>
          <cell r="N24">
            <v>0.73076923076923073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0.7935416666666667</v>
          </cell>
          <cell r="L25">
            <v>1.1891</v>
          </cell>
          <cell r="M25">
            <v>5.1775395833333376E-2</v>
          </cell>
          <cell r="N25">
            <v>0.76923076923076927</v>
          </cell>
        </row>
        <row r="26">
          <cell r="B26" t="str">
            <v>Alexander Thøgersen</v>
          </cell>
          <cell r="C26" t="str">
            <v>Asker</v>
          </cell>
          <cell r="D26" t="str">
            <v>NOR</v>
          </cell>
          <cell r="E26">
            <v>13131</v>
          </cell>
          <cell r="F26" t="str">
            <v>First 40,7</v>
          </cell>
          <cell r="G26" t="str">
            <v>Rabalder</v>
          </cell>
          <cell r="H26" t="str">
            <v>Ja</v>
          </cell>
          <cell r="I26" t="str">
            <v>Nei</v>
          </cell>
          <cell r="J26" t="str">
            <v>18:10</v>
          </cell>
          <cell r="K26">
            <v>0.79998842592592589</v>
          </cell>
          <cell r="L26">
            <v>1.2276609569099379</v>
          </cell>
          <cell r="M26">
            <v>5.2843415494769057E-2</v>
          </cell>
          <cell r="N26">
            <v>0.80769230769230771</v>
          </cell>
        </row>
        <row r="27">
          <cell r="B27" t="str">
            <v>Kvalnes/Hvaring</v>
          </cell>
          <cell r="C27" t="str">
            <v>USF</v>
          </cell>
          <cell r="D27" t="str">
            <v>N</v>
          </cell>
          <cell r="E27">
            <v>19</v>
          </cell>
          <cell r="F27" t="str">
            <v>H-båt</v>
          </cell>
          <cell r="G27" t="str">
            <v>Hermes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0.80505787037037047</v>
          </cell>
          <cell r="L27">
            <v>0.96017757183035779</v>
          </cell>
          <cell r="M27">
            <v>5.2865332282372918E-2</v>
          </cell>
          <cell r="N27">
            <v>0.84615384615384615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0.79978009259259253</v>
          </cell>
          <cell r="L28">
            <v>1.0689</v>
          </cell>
          <cell r="M28">
            <v>5.3209940972222154E-2</v>
          </cell>
          <cell r="N28">
            <v>0.88461538461538458</v>
          </cell>
        </row>
        <row r="29">
          <cell r="B29" t="str">
            <v>Andreas Haug</v>
          </cell>
          <cell r="C29" t="str">
            <v>FS</v>
          </cell>
          <cell r="D29" t="str">
            <v>NOR</v>
          </cell>
          <cell r="E29">
            <v>13911</v>
          </cell>
          <cell r="F29" t="str">
            <v>Archambault A35</v>
          </cell>
          <cell r="G29" t="str">
            <v>Flaks</v>
          </cell>
          <cell r="H29" t="str">
            <v>Nei</v>
          </cell>
          <cell r="I29" t="str">
            <v>Nei</v>
          </cell>
          <cell r="J29" t="str">
            <v>18:10</v>
          </cell>
          <cell r="K29">
            <v>0.80274305555555558</v>
          </cell>
          <cell r="L29">
            <v>1.1841104968103615</v>
          </cell>
          <cell r="M29">
            <v>5.4230616156002255E-2</v>
          </cell>
          <cell r="N29">
            <v>0.92307692307692313</v>
          </cell>
        </row>
        <row r="30">
          <cell r="B30" t="str">
            <v>Christian Cook</v>
          </cell>
          <cell r="C30" t="str">
            <v>KNS</v>
          </cell>
          <cell r="D30" t="str">
            <v>NOR</v>
          </cell>
          <cell r="E30">
            <v>332</v>
          </cell>
          <cell r="F30" t="str">
            <v>J 70</v>
          </cell>
          <cell r="G30" t="str">
            <v>NN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0.80005787037037035</v>
          </cell>
          <cell r="L30">
            <v>1.0911</v>
          </cell>
          <cell r="M30">
            <v>5.4618142361111087E-2</v>
          </cell>
          <cell r="N30">
            <v>0.96153846153846156</v>
          </cell>
        </row>
        <row r="31">
          <cell r="B31" t="str">
            <v>Carl Foss</v>
          </cell>
          <cell r="C31" t="str">
            <v>USF</v>
          </cell>
          <cell r="D31" t="str">
            <v>NOR</v>
          </cell>
          <cell r="E31">
            <v>110</v>
          </cell>
          <cell r="F31" t="str">
            <v>H-båt</v>
          </cell>
          <cell r="G31" t="str">
            <v>G2</v>
          </cell>
          <cell r="H31" t="str">
            <v>Nei</v>
          </cell>
          <cell r="I31" t="str">
            <v>Nei</v>
          </cell>
          <cell r="J31" t="str">
            <v>18:00</v>
          </cell>
          <cell r="K31" t="str">
            <v>dsq</v>
          </cell>
          <cell r="L31">
            <v>0.97421464713715045</v>
          </cell>
          <cell r="M31" t="e">
            <v>#VALUE!</v>
          </cell>
          <cell r="N31">
            <v>1.5</v>
          </cell>
        </row>
      </sheetData>
      <sheetData sheetId="16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0.79291666666666671</v>
          </cell>
          <cell r="L6">
            <v>0.74618525355899445</v>
          </cell>
          <cell r="M6">
            <v>3.2023783798573548E-2</v>
          </cell>
          <cell r="N6">
            <v>3.5714285714285712E-2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0.78658564814814813</v>
          </cell>
          <cell r="L7">
            <v>0.91659999999999997</v>
          </cell>
          <cell r="M7">
            <v>3.3534405092592576E-2</v>
          </cell>
          <cell r="N7">
            <v>7.1428571428571425E-2</v>
          </cell>
        </row>
        <row r="8">
          <cell r="B8" t="str">
            <v>Christian Cook</v>
          </cell>
          <cell r="C8" t="str">
            <v>KNS</v>
          </cell>
          <cell r="D8" t="str">
            <v>NOR</v>
          </cell>
          <cell r="E8">
            <v>332</v>
          </cell>
          <cell r="F8" t="str">
            <v>J 70</v>
          </cell>
          <cell r="G8" t="str">
            <v>NN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0.7885416666666667</v>
          </cell>
          <cell r="L8">
            <v>0.87619999999999998</v>
          </cell>
          <cell r="M8">
            <v>3.3770208333333357E-2</v>
          </cell>
          <cell r="N8">
            <v>0.10714285714285714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0.78721064814814812</v>
          </cell>
          <cell r="L9">
            <v>0.90769999999999995</v>
          </cell>
          <cell r="M9">
            <v>3.3776105324074046E-2</v>
          </cell>
          <cell r="N9">
            <v>0.14285714285714285</v>
          </cell>
        </row>
        <row r="10">
          <cell r="B10" t="str">
            <v>Aril Spetalen</v>
          </cell>
          <cell r="C10" t="str">
            <v>USF</v>
          </cell>
          <cell r="D10" t="str">
            <v>NOR</v>
          </cell>
          <cell r="E10">
            <v>896</v>
          </cell>
          <cell r="F10" t="str">
            <v>Express</v>
          </cell>
          <cell r="G10" t="str">
            <v>Mariatta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0.79153935185185187</v>
          </cell>
          <cell r="L10">
            <v>0.81499999999999995</v>
          </cell>
          <cell r="M10">
            <v>3.3854571759259273E-2</v>
          </cell>
          <cell r="N10">
            <v>0.17857142857142858</v>
          </cell>
        </row>
        <row r="11">
          <cell r="B11" t="str">
            <v>Petter Frode Amland</v>
          </cell>
          <cell r="C11" t="str">
            <v>FS</v>
          </cell>
          <cell r="D11" t="str">
            <v>NOR</v>
          </cell>
          <cell r="E11">
            <v>11655</v>
          </cell>
          <cell r="F11" t="str">
            <v>Elan 37 dyp kjøl</v>
          </cell>
          <cell r="G11" t="str">
            <v>Tidig 3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0.79226851851851843</v>
          </cell>
          <cell r="L11">
            <v>0.9597</v>
          </cell>
          <cell r="M11">
            <v>3.390051388888872E-2</v>
          </cell>
          <cell r="N11">
            <v>0.21428571428571427</v>
          </cell>
        </row>
        <row r="12">
          <cell r="B12" t="str">
            <v>Gunnar Gundersen</v>
          </cell>
          <cell r="C12" t="str">
            <v>FS</v>
          </cell>
          <cell r="D12" t="str">
            <v>NOR</v>
          </cell>
          <cell r="E12">
            <v>10044</v>
          </cell>
          <cell r="F12" t="str">
            <v>Dehler 36 Jv</v>
          </cell>
          <cell r="G12" t="str">
            <v>Wendigo 2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0.78909722222222223</v>
          </cell>
          <cell r="L12">
            <v>0.87899071265323081</v>
          </cell>
          <cell r="M12">
            <v>3.436609522387285E-2</v>
          </cell>
          <cell r="N12">
            <v>0.25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0.79182870370370362</v>
          </cell>
          <cell r="L13">
            <v>0.99529999999999996</v>
          </cell>
          <cell r="M13">
            <v>3.4720303240740567E-2</v>
          </cell>
          <cell r="N13">
            <v>0.2857142857142857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Ja</v>
          </cell>
          <cell r="I14" t="str">
            <v>Ja</v>
          </cell>
          <cell r="J14" t="str">
            <v>18:10</v>
          </cell>
          <cell r="K14">
            <v>0.79137731481481488</v>
          </cell>
          <cell r="L14">
            <v>1.0204</v>
          </cell>
          <cell r="M14">
            <v>3.5135300925925907E-2</v>
          </cell>
          <cell r="N14">
            <v>0.32142857142857145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0.78915509259259264</v>
          </cell>
          <cell r="L15">
            <v>0.90769999999999995</v>
          </cell>
          <cell r="M15">
            <v>3.5541077546296339E-2</v>
          </cell>
          <cell r="N15">
            <v>0.35714285714285715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0.79784722222222226</v>
          </cell>
          <cell r="L16">
            <v>0.74618525355899445</v>
          </cell>
          <cell r="M16">
            <v>3.5702891645982476E-2</v>
          </cell>
          <cell r="N16">
            <v>0.39285714285714285</v>
          </cell>
        </row>
        <row r="17">
          <cell r="B17" t="str">
            <v>Bjørn Getz</v>
          </cell>
          <cell r="C17" t="str">
            <v>USF</v>
          </cell>
          <cell r="D17" t="str">
            <v>NOR</v>
          </cell>
          <cell r="E17">
            <v>9999</v>
          </cell>
          <cell r="F17" t="str">
            <v>X 362 Sport</v>
          </cell>
          <cell r="G17" t="str">
            <v>The Target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0.78991898148148154</v>
          </cell>
          <cell r="L17">
            <v>0.89638878504672914</v>
          </cell>
          <cell r="M17">
            <v>3.578292731048812E-2</v>
          </cell>
          <cell r="N17">
            <v>0.42857142857142855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Nei</v>
          </cell>
          <cell r="J18" t="str">
            <v>18:10</v>
          </cell>
          <cell r="K18">
            <v>0.79640046296296296</v>
          </cell>
          <cell r="L18">
            <v>0.90766891973445984</v>
          </cell>
          <cell r="M18">
            <v>3.5813001705726467E-2</v>
          </cell>
          <cell r="N18">
            <v>0.4642857142857143</v>
          </cell>
        </row>
        <row r="19">
          <cell r="B19" t="str">
            <v>Jonassen/Peterson</v>
          </cell>
          <cell r="C19" t="str">
            <v>KNS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0.79552083333333334</v>
          </cell>
          <cell r="L19">
            <v>0.81499999999999995</v>
          </cell>
          <cell r="M19">
            <v>3.7099479166666671E-2</v>
          </cell>
          <cell r="N19">
            <v>0.5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Nei</v>
          </cell>
          <cell r="I20" t="str">
            <v>Ja</v>
          </cell>
          <cell r="J20" t="str">
            <v>18:00</v>
          </cell>
          <cell r="K20">
            <v>0.79266203703703697</v>
          </cell>
          <cell r="L20">
            <v>0.88160000000000005</v>
          </cell>
          <cell r="M20">
            <v>3.7610851851851798E-2</v>
          </cell>
          <cell r="N20">
            <v>0.5357142857142857</v>
          </cell>
        </row>
        <row r="21">
          <cell r="B21" t="str">
            <v>Arild Vikse</v>
          </cell>
          <cell r="C21" t="str">
            <v>USF</v>
          </cell>
          <cell r="D21" t="str">
            <v>NOR</v>
          </cell>
          <cell r="E21">
            <v>175</v>
          </cell>
          <cell r="F21" t="str">
            <v>11 MOD</v>
          </cell>
          <cell r="G21" t="str">
            <v>Olivia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0.79473379629629637</v>
          </cell>
          <cell r="L21">
            <v>1.0048999999999999</v>
          </cell>
          <cell r="M21">
            <v>3.7974519675925911E-2</v>
          </cell>
          <cell r="N21">
            <v>0.5714285714285714</v>
          </cell>
        </row>
        <row r="22">
          <cell r="B22" t="str">
            <v>Christian Stensholt</v>
          </cell>
          <cell r="C22" t="str">
            <v>FS</v>
          </cell>
          <cell r="D22" t="str">
            <v>NOR</v>
          </cell>
          <cell r="E22">
            <v>13724</v>
          </cell>
          <cell r="F22" t="str">
            <v>Pogo 8,50</v>
          </cell>
          <cell r="G22" t="str">
            <v>Vindtora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0.79253472222222221</v>
          </cell>
          <cell r="L22">
            <v>0.89610000000000001</v>
          </cell>
          <cell r="M22">
            <v>3.8115364583333325E-2</v>
          </cell>
          <cell r="N22">
            <v>0.6071428571428571</v>
          </cell>
        </row>
        <row r="23">
          <cell r="B23" t="str">
            <v>Stig Ulfsby</v>
          </cell>
          <cell r="C23" t="str">
            <v>USF</v>
          </cell>
          <cell r="D23" t="str">
            <v>NOR</v>
          </cell>
          <cell r="E23">
            <v>15953</v>
          </cell>
          <cell r="F23" t="str">
            <v>Sun Odyssey 35</v>
          </cell>
          <cell r="G23" t="str">
            <v>Balsam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0.79861111111111116</v>
          </cell>
          <cell r="L23">
            <v>0.80279999999999996</v>
          </cell>
          <cell r="M23">
            <v>3.9025000000000039E-2</v>
          </cell>
          <cell r="N23">
            <v>0.6428571428571429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0.79631944444444447</v>
          </cell>
          <cell r="L24">
            <v>0.86527886696371736</v>
          </cell>
          <cell r="M24">
            <v>4.0079236407277764E-2</v>
          </cell>
          <cell r="N24">
            <v>0.6785714285714286</v>
          </cell>
        </row>
        <row r="25">
          <cell r="B25" t="str">
            <v>Joachim Lyng-Olsen</v>
          </cell>
          <cell r="C25" t="str">
            <v>USF</v>
          </cell>
          <cell r="D25" t="str">
            <v>NOR</v>
          </cell>
          <cell r="E25">
            <v>7055</v>
          </cell>
          <cell r="F25" t="str">
            <v>Contrast 33</v>
          </cell>
          <cell r="G25" t="str">
            <v>Vildensky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0.80012731481481481</v>
          </cell>
          <cell r="L25">
            <v>0.81866915750085045</v>
          </cell>
          <cell r="M25">
            <v>4.1037686587224335E-2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0.80072916666666671</v>
          </cell>
          <cell r="L26">
            <v>0.94949977769186167</v>
          </cell>
          <cell r="M26">
            <v>4.1573584016299882E-2</v>
          </cell>
          <cell r="N26">
            <v>0.75</v>
          </cell>
        </row>
        <row r="27">
          <cell r="B27" t="str">
            <v>Alexander Thøgersen</v>
          </cell>
          <cell r="C27" t="str">
            <v>Asker</v>
          </cell>
          <cell r="D27" t="str">
            <v>NOR</v>
          </cell>
          <cell r="E27">
            <v>13131</v>
          </cell>
          <cell r="F27" t="str">
            <v>First 40,7</v>
          </cell>
          <cell r="G27" t="str">
            <v>Rabalder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0.7999074074074074</v>
          </cell>
          <cell r="L27">
            <v>1.0133000000000001</v>
          </cell>
          <cell r="M27">
            <v>4.3534370370370279E-2</v>
          </cell>
          <cell r="N27">
            <v>0.7857142857142857</v>
          </cell>
        </row>
        <row r="28">
          <cell r="B28" t="str">
            <v>Iver Iversen</v>
          </cell>
          <cell r="C28" t="str">
            <v>USF</v>
          </cell>
          <cell r="D28" t="str">
            <v>NOR</v>
          </cell>
          <cell r="E28">
            <v>11172</v>
          </cell>
          <cell r="F28" t="str">
            <v>Grand Soleil 42 R</v>
          </cell>
          <cell r="G28" t="str">
            <v>Tango II</v>
          </cell>
          <cell r="H28" t="str">
            <v>Nei</v>
          </cell>
          <cell r="I28" t="str">
            <v>Nei</v>
          </cell>
          <cell r="J28" t="str">
            <v>18:10</v>
          </cell>
          <cell r="K28" t="str">
            <v>Dsq</v>
          </cell>
          <cell r="L28">
            <v>1.0028398831797025</v>
          </cell>
          <cell r="N28">
            <v>1.5</v>
          </cell>
        </row>
        <row r="29">
          <cell r="B29" t="str">
            <v>Pål Saltvedt</v>
          </cell>
          <cell r="C29" t="str">
            <v>FS</v>
          </cell>
          <cell r="D29" t="str">
            <v>NOR</v>
          </cell>
          <cell r="E29">
            <v>11733</v>
          </cell>
          <cell r="F29" t="str">
            <v>Elan 40</v>
          </cell>
          <cell r="G29" t="str">
            <v>Jonna</v>
          </cell>
          <cell r="H29" t="str">
            <v>Ja</v>
          </cell>
          <cell r="I29" t="str">
            <v>Ja</v>
          </cell>
          <cell r="J29" t="str">
            <v>18:10</v>
          </cell>
          <cell r="K29" t="str">
            <v>Dsq</v>
          </cell>
          <cell r="L29">
            <v>0.97399999999999998</v>
          </cell>
          <cell r="N29">
            <v>1.5</v>
          </cell>
        </row>
        <row r="30">
          <cell r="B30" t="str">
            <v>Reidar Hauge</v>
          </cell>
          <cell r="C30" t="str">
            <v>USF</v>
          </cell>
          <cell r="D30" t="str">
            <v>NOR</v>
          </cell>
          <cell r="E30">
            <v>9934</v>
          </cell>
          <cell r="F30" t="str">
            <v>CB 365</v>
          </cell>
          <cell r="G30" t="str">
            <v>Chica</v>
          </cell>
          <cell r="H30" t="str">
            <v>Ja</v>
          </cell>
          <cell r="I30" t="str">
            <v>Nei</v>
          </cell>
          <cell r="J30" t="str">
            <v>18:10</v>
          </cell>
          <cell r="K30" t="str">
            <v>Dsq</v>
          </cell>
          <cell r="L30">
            <v>0.91035680827334486</v>
          </cell>
          <cell r="N30">
            <v>1.5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 t="str">
            <v>Dsq</v>
          </cell>
          <cell r="L31">
            <v>0.86059645923884232</v>
          </cell>
          <cell r="N31">
            <v>1.5</v>
          </cell>
        </row>
        <row r="32">
          <cell r="B32" t="str">
            <v>Guri Kjæserud</v>
          </cell>
          <cell r="C32" t="str">
            <v>Oslo SF</v>
          </cell>
          <cell r="D32" t="str">
            <v>N</v>
          </cell>
          <cell r="E32">
            <v>123</v>
          </cell>
          <cell r="F32" t="str">
            <v>H-båt</v>
          </cell>
          <cell r="G32" t="str">
            <v>Hipp Hurra</v>
          </cell>
          <cell r="H32" t="str">
            <v>Nei</v>
          </cell>
          <cell r="I32" t="str">
            <v>Nei</v>
          </cell>
          <cell r="J32" t="str">
            <v>18:00</v>
          </cell>
          <cell r="K32" t="str">
            <v>Dsq</v>
          </cell>
          <cell r="L32">
            <v>0.74364033409998787</v>
          </cell>
          <cell r="N32">
            <v>1.5</v>
          </cell>
        </row>
        <row r="33">
          <cell r="B33" t="str">
            <v>Kvalnes/Hvaring</v>
          </cell>
          <cell r="C33" t="str">
            <v>USF</v>
          </cell>
          <cell r="D33" t="str">
            <v>N</v>
          </cell>
          <cell r="E33">
            <v>19</v>
          </cell>
          <cell r="F33" t="str">
            <v>H-båt</v>
          </cell>
          <cell r="G33" t="str">
            <v>Hermes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Dsq</v>
          </cell>
          <cell r="L33">
            <v>0.74618525355899445</v>
          </cell>
          <cell r="N33">
            <v>1.5</v>
          </cell>
        </row>
        <row r="35">
          <cell r="B35" t="str">
            <v xml:space="preserve">Samtlige diskede båter ble disket p.g.a. tyvstart. To av båtene gikk tilbake over startlinjen, men rundet ikke </v>
          </cell>
        </row>
        <row r="36">
          <cell r="B36" t="str">
            <v>startbåten eller vestre begrensningsmerke før de passerte startlinjen på nytt slik seilingbestemmelsene krever.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FE13-5A88-4139-A0D5-C4B7460E8E99}">
  <dimension ref="A1:AT978"/>
  <sheetViews>
    <sheetView topLeftCell="F1" zoomScale="89" zoomScaleNormal="89" workbookViewId="0">
      <pane ySplit="5" topLeftCell="A6" activePane="bottomLeft" state="frozenSplit"/>
      <selection activeCell="C5" sqref="C5"/>
      <selection pane="bottomLeft" activeCell="AA23" sqref="A23:XFD23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5703125" style="10" customWidth="1"/>
    <col min="4" max="4" width="6.140625" style="10" customWidth="1"/>
    <col min="5" max="5" width="7.5703125" style="10" customWidth="1"/>
    <col min="6" max="6" width="16.85546875" style="10" customWidth="1"/>
    <col min="7" max="7" width="14.5703125" style="10" customWidth="1"/>
    <col min="8" max="9" width="6" style="9" customWidth="1"/>
    <col min="10" max="11" width="8.5703125" style="10" customWidth="1"/>
    <col min="12" max="12" width="8.85546875" style="10" customWidth="1"/>
    <col min="13" max="13" width="10.5703125" style="10" customWidth="1"/>
    <col min="14" max="14" width="6.5703125" style="10" customWidth="1"/>
    <col min="15" max="15" width="12.42578125" style="10" customWidth="1"/>
    <col min="16" max="18" width="9" style="10" customWidth="1"/>
    <col min="19" max="19" width="8.42578125" style="10" customWidth="1"/>
    <col min="20" max="20" width="8.5703125" style="10" customWidth="1"/>
    <col min="21" max="25" width="9" style="10" customWidth="1"/>
    <col min="26" max="26" width="9.5703125" style="10" customWidth="1"/>
    <col min="27" max="27" width="12.5703125" style="10" customWidth="1"/>
    <col min="28" max="43" width="8.5703125" style="10" customWidth="1"/>
    <col min="44" max="45" width="6.5703125" style="9" customWidth="1"/>
    <col min="46" max="16384" width="17.42578125" style="10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s="10" t="s">
        <v>1</v>
      </c>
      <c r="AG1" s="10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s="10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15</v>
      </c>
      <c r="I3" s="27">
        <v>28</v>
      </c>
      <c r="J3" s="18">
        <v>22</v>
      </c>
      <c r="K3" s="28"/>
      <c r="L3" s="23"/>
      <c r="M3" s="28"/>
      <c r="N3" s="29"/>
      <c r="O3" s="30"/>
      <c r="P3" s="19"/>
      <c r="Q3" s="31"/>
      <c r="R3" s="19"/>
      <c r="S3" s="19"/>
      <c r="T3" s="19"/>
      <c r="U3" s="19"/>
      <c r="V3" s="19"/>
      <c r="W3" s="19"/>
      <c r="X3" s="19"/>
      <c r="Y3" s="19"/>
      <c r="Z3" s="19"/>
      <c r="AA3" s="19"/>
      <c r="AB3" s="32"/>
      <c r="AC3" s="33" t="s">
        <v>16</v>
      </c>
      <c r="AD3" s="34" t="s">
        <v>17</v>
      </c>
      <c r="AE3" s="35"/>
      <c r="AF3" s="301" t="s">
        <v>18</v>
      </c>
      <c r="AG3" s="302"/>
      <c r="AH3" s="302"/>
      <c r="AI3" s="303"/>
      <c r="AJ3" s="301" t="s">
        <v>19</v>
      </c>
      <c r="AK3" s="302"/>
      <c r="AL3" s="302"/>
      <c r="AM3" s="303"/>
      <c r="AN3" s="301" t="s">
        <v>20</v>
      </c>
      <c r="AO3" s="302"/>
      <c r="AP3" s="302"/>
      <c r="AQ3" s="303"/>
      <c r="AR3" s="25" t="s">
        <v>21</v>
      </c>
      <c r="AS3" s="27"/>
    </row>
    <row r="4" spans="1:45" ht="26.25" customHeight="1" thickBot="1" x14ac:dyDescent="0.25">
      <c r="A4" s="36" t="s">
        <v>22</v>
      </c>
      <c r="B4" s="37" t="s">
        <v>23</v>
      </c>
      <c r="C4" s="38" t="s">
        <v>24</v>
      </c>
      <c r="D4" s="304" t="s">
        <v>25</v>
      </c>
      <c r="E4" s="302"/>
      <c r="F4" s="39" t="s">
        <v>26</v>
      </c>
      <c r="G4" s="40" t="s">
        <v>27</v>
      </c>
      <c r="H4" s="41" t="s">
        <v>28</v>
      </c>
      <c r="I4" s="42" t="s">
        <v>29</v>
      </c>
      <c r="J4" s="43" t="s">
        <v>30</v>
      </c>
      <c r="K4" s="44" t="s">
        <v>31</v>
      </c>
      <c r="L4" s="45" t="s">
        <v>32</v>
      </c>
      <c r="M4" s="46" t="s">
        <v>33</v>
      </c>
      <c r="N4" s="47" t="s">
        <v>34</v>
      </c>
      <c r="O4" s="48" t="s">
        <v>35</v>
      </c>
      <c r="P4" s="49" t="s">
        <v>36</v>
      </c>
      <c r="Q4" s="50" t="s">
        <v>37</v>
      </c>
      <c r="R4" s="50" t="s">
        <v>38</v>
      </c>
      <c r="S4" s="50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0" t="s">
        <v>44</v>
      </c>
      <c r="Y4" s="50" t="s">
        <v>45</v>
      </c>
      <c r="Z4" s="51" t="s">
        <v>46</v>
      </c>
      <c r="AA4" s="52" t="s">
        <v>47</v>
      </c>
      <c r="AB4" s="53" t="s">
        <v>48</v>
      </c>
      <c r="AC4" s="53" t="s">
        <v>49</v>
      </c>
      <c r="AD4" s="53" t="s">
        <v>50</v>
      </c>
      <c r="AE4" s="54" t="s">
        <v>51</v>
      </c>
      <c r="AF4" s="55" t="s">
        <v>48</v>
      </c>
      <c r="AG4" s="56" t="s">
        <v>49</v>
      </c>
      <c r="AH4" s="56" t="s">
        <v>50</v>
      </c>
      <c r="AI4" s="57" t="s">
        <v>51</v>
      </c>
      <c r="AJ4" s="55" t="s">
        <v>48</v>
      </c>
      <c r="AK4" s="56" t="s">
        <v>49</v>
      </c>
      <c r="AL4" s="56" t="s">
        <v>50</v>
      </c>
      <c r="AM4" s="57" t="s">
        <v>51</v>
      </c>
      <c r="AN4" s="55" t="s">
        <v>48</v>
      </c>
      <c r="AO4" s="56" t="s">
        <v>49</v>
      </c>
      <c r="AP4" s="56" t="s">
        <v>50</v>
      </c>
      <c r="AQ4" s="57" t="s">
        <v>51</v>
      </c>
      <c r="AR4" s="41" t="s">
        <v>28</v>
      </c>
      <c r="AS4" s="41" t="s">
        <v>29</v>
      </c>
    </row>
    <row r="5" spans="1:45" s="79" customFormat="1" ht="12.75" customHeight="1" x14ac:dyDescent="0.2">
      <c r="A5" s="58">
        <v>2</v>
      </c>
      <c r="B5" s="59"/>
      <c r="C5" s="60"/>
      <c r="D5" s="61"/>
      <c r="E5" s="62"/>
      <c r="F5" s="63"/>
      <c r="G5" s="64"/>
      <c r="H5" s="65"/>
      <c r="I5" s="66"/>
      <c r="J5" s="67"/>
      <c r="K5" s="68"/>
      <c r="L5" s="69"/>
      <c r="M5" s="70"/>
      <c r="N5" s="71"/>
      <c r="O5" s="72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5" t="s">
        <v>52</v>
      </c>
      <c r="AS5" s="65" t="s">
        <v>53</v>
      </c>
    </row>
    <row r="6" spans="1:45" s="79" customFormat="1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70</v>
      </c>
      <c r="F6" s="81" t="s">
        <v>57</v>
      </c>
      <c r="G6" s="85" t="s">
        <v>58</v>
      </c>
      <c r="H6" s="86" t="s">
        <v>1</v>
      </c>
      <c r="I6" s="87" t="s">
        <v>2</v>
      </c>
      <c r="J6" s="88" t="str">
        <f t="shared" ref="J6:J33" si="0">IF(P6&lt;0.98,"18:00","18:10")</f>
        <v>18:00</v>
      </c>
      <c r="K6" s="89">
        <v>0.79291666666666671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0.74618525355899445</v>
      </c>
      <c r="M6" s="91">
        <f t="shared" ref="M6:M27" si="1">(K6-J6)*L6</f>
        <v>3.2023783798573548E-2</v>
      </c>
      <c r="N6" s="92">
        <f t="shared" ref="N6:N33" si="2">IF(K6="Dnf",1,(IF(K6="Dns",1.5,(IF(K6="Dsq",1.5,(A6/I$3))))))</f>
        <v>3.5714285714285712E-2</v>
      </c>
      <c r="O6" s="93">
        <v>95227075</v>
      </c>
      <c r="P6" s="94">
        <v>0.82609999999999995</v>
      </c>
      <c r="Q6" s="95">
        <v>0.78839999999999999</v>
      </c>
      <c r="R6" s="95">
        <v>0.7792</v>
      </c>
      <c r="S6" s="95">
        <v>1.0207999999999999</v>
      </c>
      <c r="T6" s="96">
        <v>1.1511</v>
      </c>
      <c r="U6" s="95">
        <v>0.80710999999999999</v>
      </c>
      <c r="V6" s="95">
        <v>0.77590000000000003</v>
      </c>
      <c r="W6" s="95">
        <v>0.7762</v>
      </c>
      <c r="X6" s="95">
        <v>0.99880000000000002</v>
      </c>
      <c r="Y6" s="95">
        <v>1.1006</v>
      </c>
      <c r="Z6" s="97">
        <f t="shared" ref="Z6:Z33" si="3">Q6/P6</f>
        <v>0.95436387846507686</v>
      </c>
      <c r="AA6" s="98">
        <f t="shared" ref="AA6:AA33" si="4">V6/U6</f>
        <v>0.96133116923343787</v>
      </c>
      <c r="AB6" s="99">
        <f t="shared" ref="AB6:AC33" si="5">P6</f>
        <v>0.82609999999999995</v>
      </c>
      <c r="AC6" s="100">
        <f t="shared" si="5"/>
        <v>0.78839999999999999</v>
      </c>
      <c r="AD6" s="100">
        <f t="shared" ref="AD6:AE33" si="6">U6</f>
        <v>0.80710999999999999</v>
      </c>
      <c r="AE6" s="101">
        <f t="shared" si="6"/>
        <v>0.77590000000000003</v>
      </c>
      <c r="AF6" s="102">
        <f t="shared" ref="AF6:AF33" si="7">R6</f>
        <v>0.7792</v>
      </c>
      <c r="AG6" s="103">
        <f t="shared" ref="AG6:AG33" si="8">AF6*Z6</f>
        <v>0.74364033409998787</v>
      </c>
      <c r="AH6" s="103">
        <f t="shared" ref="AH6:AH33" si="9">W6</f>
        <v>0.7762</v>
      </c>
      <c r="AI6" s="101">
        <f t="shared" ref="AI6:AI33" si="10">AH6*AA6</f>
        <v>0.74618525355899445</v>
      </c>
      <c r="AJ6" s="102">
        <f t="shared" ref="AJ6:AJ33" si="11">S6</f>
        <v>1.0207999999999999</v>
      </c>
      <c r="AK6" s="103">
        <f t="shared" ref="AK6:AK33" si="12">AJ6*Z6</f>
        <v>0.97421464713715045</v>
      </c>
      <c r="AL6" s="103">
        <f t="shared" ref="AL6:AL33" si="13">X6</f>
        <v>0.99880000000000002</v>
      </c>
      <c r="AM6" s="101">
        <f t="shared" ref="AM6:AM33" si="14">AL6*AA6</f>
        <v>0.96017757183035779</v>
      </c>
      <c r="AN6" s="102">
        <f t="shared" ref="AN6:AN33" si="15">T6</f>
        <v>1.1511</v>
      </c>
      <c r="AO6" s="103">
        <f t="shared" ref="AO6:AO33" si="16">AN6*Z6</f>
        <v>1.09856826050115</v>
      </c>
      <c r="AP6" s="103">
        <f t="shared" ref="AP6:AP33" si="17">Y6</f>
        <v>1.1006</v>
      </c>
      <c r="AQ6" s="101">
        <f t="shared" ref="AQ6:AQ33" si="18">AP6*AA6</f>
        <v>1.0580410848583217</v>
      </c>
      <c r="AR6" s="104" t="s">
        <v>1</v>
      </c>
      <c r="AS6" s="105" t="s">
        <v>2</v>
      </c>
    </row>
    <row r="7" spans="1:45" s="111" customFormat="1" ht="12.75" customHeight="1" x14ac:dyDescent="0.2">
      <c r="A7" s="80">
        <v>2</v>
      </c>
      <c r="B7" s="106" t="s">
        <v>59</v>
      </c>
      <c r="C7" s="107" t="s">
        <v>55</v>
      </c>
      <c r="D7" s="108" t="s">
        <v>60</v>
      </c>
      <c r="E7" s="109">
        <v>14784</v>
      </c>
      <c r="F7" s="110" t="s">
        <v>61</v>
      </c>
      <c r="G7" s="111" t="s">
        <v>62</v>
      </c>
      <c r="H7" s="86" t="s">
        <v>1</v>
      </c>
      <c r="I7" s="112" t="s">
        <v>1</v>
      </c>
      <c r="J7" s="88" t="str">
        <f t="shared" si="0"/>
        <v>18:00</v>
      </c>
      <c r="K7" s="113">
        <v>0.78658564814814813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0.91659999999999997</v>
      </c>
      <c r="M7" s="91">
        <f t="shared" si="1"/>
        <v>3.3534405092592576E-2</v>
      </c>
      <c r="N7" s="114">
        <f t="shared" si="2"/>
        <v>7.1428571428571425E-2</v>
      </c>
      <c r="O7" s="115">
        <v>92057626</v>
      </c>
      <c r="P7" s="116">
        <v>0.96099999999999997</v>
      </c>
      <c r="Q7" s="117">
        <v>0.90290000000000004</v>
      </c>
      <c r="R7" s="117">
        <v>0.9254</v>
      </c>
      <c r="S7" s="117">
        <v>1.1836</v>
      </c>
      <c r="T7" s="117">
        <v>1.3180000000000001</v>
      </c>
      <c r="U7" s="117">
        <v>0.93469999999999998</v>
      </c>
      <c r="V7" s="117">
        <v>0.88149999999999995</v>
      </c>
      <c r="W7" s="117">
        <v>0.91659999999999997</v>
      </c>
      <c r="X7" s="117">
        <v>1.1515</v>
      </c>
      <c r="Y7" s="117">
        <v>1.2585999999999999</v>
      </c>
      <c r="Z7" s="97">
        <f t="shared" si="3"/>
        <v>0.93954214360041632</v>
      </c>
      <c r="AA7" s="98">
        <f t="shared" si="4"/>
        <v>0.94308334224884982</v>
      </c>
      <c r="AB7" s="99">
        <f t="shared" si="5"/>
        <v>0.96099999999999997</v>
      </c>
      <c r="AC7" s="100">
        <f t="shared" si="5"/>
        <v>0.90290000000000004</v>
      </c>
      <c r="AD7" s="100">
        <f t="shared" si="6"/>
        <v>0.93469999999999998</v>
      </c>
      <c r="AE7" s="101">
        <f t="shared" si="6"/>
        <v>0.88149999999999995</v>
      </c>
      <c r="AF7" s="102">
        <f t="shared" si="7"/>
        <v>0.9254</v>
      </c>
      <c r="AG7" s="103">
        <f t="shared" si="8"/>
        <v>0.86945229968782523</v>
      </c>
      <c r="AH7" s="103">
        <f t="shared" si="9"/>
        <v>0.91659999999999997</v>
      </c>
      <c r="AI7" s="101">
        <f t="shared" si="10"/>
        <v>0.86443019150529576</v>
      </c>
      <c r="AJ7" s="102">
        <f t="shared" si="11"/>
        <v>1.1836</v>
      </c>
      <c r="AK7" s="103">
        <f t="shared" si="12"/>
        <v>1.1120420811654528</v>
      </c>
      <c r="AL7" s="103">
        <f t="shared" si="13"/>
        <v>1.1515</v>
      </c>
      <c r="AM7" s="101">
        <f t="shared" si="14"/>
        <v>1.0859604685995505</v>
      </c>
      <c r="AN7" s="102">
        <f t="shared" si="15"/>
        <v>1.3180000000000001</v>
      </c>
      <c r="AO7" s="103">
        <f t="shared" si="16"/>
        <v>1.2383165452653488</v>
      </c>
      <c r="AP7" s="103">
        <f t="shared" si="17"/>
        <v>1.2585999999999999</v>
      </c>
      <c r="AQ7" s="101">
        <f t="shared" si="18"/>
        <v>1.1869646945544023</v>
      </c>
      <c r="AR7" s="80" t="s">
        <v>1</v>
      </c>
      <c r="AS7" s="80" t="s">
        <v>2</v>
      </c>
    </row>
    <row r="8" spans="1:45" s="111" customFormat="1" ht="13.7" customHeight="1" x14ac:dyDescent="0.2">
      <c r="A8" s="80">
        <v>3</v>
      </c>
      <c r="B8" s="106" t="s">
        <v>63</v>
      </c>
      <c r="C8" s="107" t="s">
        <v>64</v>
      </c>
      <c r="D8" s="108" t="s">
        <v>60</v>
      </c>
      <c r="E8" s="109">
        <v>332</v>
      </c>
      <c r="F8" s="106" t="s">
        <v>65</v>
      </c>
      <c r="G8" s="118" t="s">
        <v>66</v>
      </c>
      <c r="H8" s="86" t="s">
        <v>2</v>
      </c>
      <c r="I8" s="119" t="s">
        <v>1</v>
      </c>
      <c r="J8" s="88" t="str">
        <f t="shared" si="0"/>
        <v>18:00</v>
      </c>
      <c r="K8" s="89">
        <v>0.7885416666666667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0.87619999999999998</v>
      </c>
      <c r="M8" s="120">
        <f t="shared" si="1"/>
        <v>3.3770208333333357E-2</v>
      </c>
      <c r="N8" s="92">
        <f t="shared" si="2"/>
        <v>0.10714285714285714</v>
      </c>
      <c r="O8" s="115">
        <v>92625063</v>
      </c>
      <c r="P8" s="121">
        <v>0.92359999999999998</v>
      </c>
      <c r="Q8" s="122">
        <v>0.85719999999999996</v>
      </c>
      <c r="R8" s="122">
        <v>0.87619999999999998</v>
      </c>
      <c r="S8" s="122">
        <v>1.1289</v>
      </c>
      <c r="T8" s="123">
        <v>1.2128000000000001</v>
      </c>
      <c r="U8" s="122">
        <v>0.8891</v>
      </c>
      <c r="V8" s="122">
        <v>0.83450000000000002</v>
      </c>
      <c r="W8" s="122">
        <v>0.873</v>
      </c>
      <c r="X8" s="122">
        <v>1.0911</v>
      </c>
      <c r="Y8" s="122">
        <v>1.2216</v>
      </c>
      <c r="Z8" s="97">
        <f t="shared" si="3"/>
        <v>0.92810740580337803</v>
      </c>
      <c r="AA8" s="98">
        <f t="shared" si="4"/>
        <v>0.93858958497356881</v>
      </c>
      <c r="AB8" s="99">
        <f t="shared" si="5"/>
        <v>0.92359999999999998</v>
      </c>
      <c r="AC8" s="100">
        <f t="shared" si="5"/>
        <v>0.85719999999999996</v>
      </c>
      <c r="AD8" s="100">
        <f t="shared" si="6"/>
        <v>0.8891</v>
      </c>
      <c r="AE8" s="101">
        <f t="shared" si="6"/>
        <v>0.83450000000000002</v>
      </c>
      <c r="AF8" s="102">
        <f t="shared" si="7"/>
        <v>0.87619999999999998</v>
      </c>
      <c r="AG8" s="103">
        <f t="shared" si="8"/>
        <v>0.81320770896491978</v>
      </c>
      <c r="AH8" s="103">
        <f t="shared" si="9"/>
        <v>0.873</v>
      </c>
      <c r="AI8" s="101">
        <f t="shared" si="10"/>
        <v>0.81938870768192562</v>
      </c>
      <c r="AJ8" s="102">
        <f t="shared" si="11"/>
        <v>1.1289</v>
      </c>
      <c r="AK8" s="103">
        <f t="shared" si="12"/>
        <v>1.0477404504114334</v>
      </c>
      <c r="AL8" s="103">
        <f t="shared" si="13"/>
        <v>1.0911</v>
      </c>
      <c r="AM8" s="101">
        <f t="shared" si="14"/>
        <v>1.0240950961646609</v>
      </c>
      <c r="AN8" s="102">
        <f t="shared" si="15"/>
        <v>1.2128000000000001</v>
      </c>
      <c r="AO8" s="103">
        <f t="shared" si="16"/>
        <v>1.125608661758337</v>
      </c>
      <c r="AP8" s="103">
        <f t="shared" si="17"/>
        <v>1.2216</v>
      </c>
      <c r="AQ8" s="101">
        <f t="shared" si="18"/>
        <v>1.1465810370037117</v>
      </c>
      <c r="AR8" s="86" t="s">
        <v>1</v>
      </c>
      <c r="AS8" s="80" t="s">
        <v>1</v>
      </c>
    </row>
    <row r="9" spans="1:45" s="111" customFormat="1" ht="13.35" customHeight="1" x14ac:dyDescent="0.2">
      <c r="A9" s="80">
        <v>4</v>
      </c>
      <c r="B9" s="106" t="s">
        <v>67</v>
      </c>
      <c r="C9" s="107" t="s">
        <v>68</v>
      </c>
      <c r="D9" s="108" t="s">
        <v>60</v>
      </c>
      <c r="E9" s="109">
        <v>329</v>
      </c>
      <c r="F9" s="110" t="s">
        <v>69</v>
      </c>
      <c r="G9" s="107" t="s">
        <v>70</v>
      </c>
      <c r="H9" s="80" t="s">
        <v>1</v>
      </c>
      <c r="I9" s="124" t="s">
        <v>1</v>
      </c>
      <c r="J9" s="88" t="str">
        <f t="shared" si="0"/>
        <v>18:00</v>
      </c>
      <c r="K9" s="113">
        <v>0.78721064814814812</v>
      </c>
      <c r="L9" s="90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0.90769999999999995</v>
      </c>
      <c r="M9" s="120">
        <f t="shared" si="1"/>
        <v>3.3776105324074046E-2</v>
      </c>
      <c r="N9" s="92">
        <f t="shared" si="2"/>
        <v>0.14285714285714285</v>
      </c>
      <c r="O9" s="115">
        <v>41576767</v>
      </c>
      <c r="P9" s="116">
        <v>0.93140000000000001</v>
      </c>
      <c r="Q9" s="117">
        <v>0.87309999999999999</v>
      </c>
      <c r="R9" s="117">
        <v>0.9133</v>
      </c>
      <c r="S9" s="117">
        <v>1.1411</v>
      </c>
      <c r="T9" s="117">
        <v>1.2822</v>
      </c>
      <c r="U9" s="117">
        <v>0.90769999999999995</v>
      </c>
      <c r="V9" s="117">
        <v>0.85870000000000002</v>
      </c>
      <c r="W9" s="117">
        <v>0.90769999999999995</v>
      </c>
      <c r="X9" s="117">
        <v>1.1109</v>
      </c>
      <c r="Y9" s="117">
        <v>1.2235</v>
      </c>
      <c r="Z9" s="97">
        <f t="shared" si="3"/>
        <v>0.93740605540047239</v>
      </c>
      <c r="AA9" s="98">
        <f t="shared" si="4"/>
        <v>0.94601740663214728</v>
      </c>
      <c r="AB9" s="99">
        <f t="shared" si="5"/>
        <v>0.93140000000000001</v>
      </c>
      <c r="AC9" s="100">
        <f t="shared" si="5"/>
        <v>0.87309999999999999</v>
      </c>
      <c r="AD9" s="100">
        <f t="shared" si="6"/>
        <v>0.90769999999999995</v>
      </c>
      <c r="AE9" s="101">
        <f t="shared" si="6"/>
        <v>0.85870000000000002</v>
      </c>
      <c r="AF9" s="102">
        <f t="shared" si="7"/>
        <v>0.9133</v>
      </c>
      <c r="AG9" s="103">
        <f t="shared" si="8"/>
        <v>0.85613295039725146</v>
      </c>
      <c r="AH9" s="103">
        <f t="shared" si="9"/>
        <v>0.90769999999999995</v>
      </c>
      <c r="AI9" s="101">
        <f t="shared" si="10"/>
        <v>0.85870000000000002</v>
      </c>
      <c r="AJ9" s="102">
        <f t="shared" si="11"/>
        <v>1.1411</v>
      </c>
      <c r="AK9" s="103">
        <f t="shared" si="12"/>
        <v>1.069674049817479</v>
      </c>
      <c r="AL9" s="103">
        <f t="shared" si="13"/>
        <v>1.1109</v>
      </c>
      <c r="AM9" s="101">
        <f t="shared" si="14"/>
        <v>1.0509307370276524</v>
      </c>
      <c r="AN9" s="102">
        <f t="shared" si="15"/>
        <v>1.2822</v>
      </c>
      <c r="AO9" s="103">
        <f t="shared" si="16"/>
        <v>1.2019420442344857</v>
      </c>
      <c r="AP9" s="103">
        <f t="shared" si="17"/>
        <v>1.2235</v>
      </c>
      <c r="AQ9" s="101">
        <f t="shared" si="18"/>
        <v>1.1574522970144323</v>
      </c>
      <c r="AR9" s="80" t="s">
        <v>1</v>
      </c>
      <c r="AS9" s="80" t="s">
        <v>1</v>
      </c>
    </row>
    <row r="10" spans="1:45" s="79" customFormat="1" ht="12.75" customHeight="1" x14ac:dyDescent="0.2">
      <c r="A10" s="80">
        <v>5</v>
      </c>
      <c r="B10" s="81" t="s">
        <v>71</v>
      </c>
      <c r="C10" s="82" t="s">
        <v>55</v>
      </c>
      <c r="D10" s="83" t="s">
        <v>60</v>
      </c>
      <c r="E10" s="84">
        <v>896</v>
      </c>
      <c r="F10" s="81" t="s">
        <v>72</v>
      </c>
      <c r="G10" s="125" t="s">
        <v>73</v>
      </c>
      <c r="H10" s="104" t="s">
        <v>1</v>
      </c>
      <c r="I10" s="126" t="s">
        <v>1</v>
      </c>
      <c r="J10" s="88" t="str">
        <f t="shared" si="0"/>
        <v>18:00</v>
      </c>
      <c r="K10" s="127">
        <v>0.79153935185185187</v>
      </c>
      <c r="L10" s="90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0.81499999999999995</v>
      </c>
      <c r="M10" s="128">
        <f t="shared" si="1"/>
        <v>3.3854571759259273E-2</v>
      </c>
      <c r="N10" s="114">
        <f t="shared" si="2"/>
        <v>0.17857142857142858</v>
      </c>
      <c r="O10" s="129">
        <v>93458224</v>
      </c>
      <c r="P10" s="116">
        <v>0.85040000000000004</v>
      </c>
      <c r="Q10" s="117">
        <v>0.81730000000000003</v>
      </c>
      <c r="R10" s="117">
        <v>0.81759999999999999</v>
      </c>
      <c r="S10" s="117">
        <v>1.0475000000000001</v>
      </c>
      <c r="T10" s="117">
        <v>1.1659999999999999</v>
      </c>
      <c r="U10" s="117">
        <v>0.83360000000000001</v>
      </c>
      <c r="V10" s="130">
        <v>0.80279999999999996</v>
      </c>
      <c r="W10" s="130">
        <v>0.81499999999999995</v>
      </c>
      <c r="X10" s="130">
        <v>1.0286</v>
      </c>
      <c r="Y10" s="130">
        <v>1.1207</v>
      </c>
      <c r="Z10" s="131">
        <f t="shared" si="3"/>
        <v>0.9610771401693321</v>
      </c>
      <c r="AA10" s="98">
        <f t="shared" si="4"/>
        <v>0.96305182341650664</v>
      </c>
      <c r="AB10" s="132">
        <f t="shared" si="5"/>
        <v>0.85040000000000004</v>
      </c>
      <c r="AC10" s="100">
        <f t="shared" si="5"/>
        <v>0.81730000000000003</v>
      </c>
      <c r="AD10" s="133">
        <f t="shared" si="6"/>
        <v>0.83360000000000001</v>
      </c>
      <c r="AE10" s="101">
        <f t="shared" si="6"/>
        <v>0.80279999999999996</v>
      </c>
      <c r="AF10" s="134">
        <f t="shared" si="7"/>
        <v>0.81759999999999999</v>
      </c>
      <c r="AG10" s="135">
        <f t="shared" si="8"/>
        <v>0.78577666980244587</v>
      </c>
      <c r="AH10" s="103">
        <f t="shared" si="9"/>
        <v>0.81499999999999995</v>
      </c>
      <c r="AI10" s="101">
        <f t="shared" si="10"/>
        <v>0.78488723608445288</v>
      </c>
      <c r="AJ10" s="134">
        <f t="shared" si="11"/>
        <v>1.0475000000000001</v>
      </c>
      <c r="AK10" s="135">
        <f t="shared" si="12"/>
        <v>1.0067283043273754</v>
      </c>
      <c r="AL10" s="103">
        <f t="shared" si="13"/>
        <v>1.0286</v>
      </c>
      <c r="AM10" s="101">
        <f t="shared" si="14"/>
        <v>0.99059510556621866</v>
      </c>
      <c r="AN10" s="134">
        <f t="shared" si="15"/>
        <v>1.1659999999999999</v>
      </c>
      <c r="AO10" s="135">
        <f t="shared" si="16"/>
        <v>1.1206159454374411</v>
      </c>
      <c r="AP10" s="103">
        <f t="shared" si="17"/>
        <v>1.1207</v>
      </c>
      <c r="AQ10" s="101">
        <f t="shared" si="18"/>
        <v>1.0792921785028791</v>
      </c>
      <c r="AR10" s="104" t="s">
        <v>1</v>
      </c>
      <c r="AS10" s="104" t="s">
        <v>1</v>
      </c>
    </row>
    <row r="11" spans="1:45" s="111" customFormat="1" ht="12.6" customHeight="1" x14ac:dyDescent="0.25">
      <c r="A11" s="80">
        <v>6</v>
      </c>
      <c r="B11" s="106" t="s">
        <v>74</v>
      </c>
      <c r="C11" s="107" t="s">
        <v>75</v>
      </c>
      <c r="D11" s="108" t="s">
        <v>60</v>
      </c>
      <c r="E11" s="109">
        <v>11655</v>
      </c>
      <c r="F11" s="106" t="s">
        <v>76</v>
      </c>
      <c r="G11" s="118" t="s">
        <v>77</v>
      </c>
      <c r="H11" s="80" t="s">
        <v>2</v>
      </c>
      <c r="I11" s="124" t="s">
        <v>1</v>
      </c>
      <c r="J11" s="88" t="str">
        <f t="shared" si="0"/>
        <v>18:10</v>
      </c>
      <c r="K11" s="113">
        <v>0.79226851851851843</v>
      </c>
      <c r="L11" s="90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0.9597</v>
      </c>
      <c r="M11" s="91">
        <f t="shared" si="1"/>
        <v>3.390051388888872E-2</v>
      </c>
      <c r="N11" s="114">
        <f t="shared" si="2"/>
        <v>0.21428571428571427</v>
      </c>
      <c r="O11" s="136">
        <v>92022071</v>
      </c>
      <c r="P11" s="137">
        <v>1.0023</v>
      </c>
      <c r="Q11" s="138">
        <v>0.96309999999999996</v>
      </c>
      <c r="R11" s="138">
        <v>0.9597</v>
      </c>
      <c r="S11" s="138">
        <v>1.2361</v>
      </c>
      <c r="T11" s="138">
        <v>1.3776999999999999</v>
      </c>
      <c r="U11" s="130">
        <v>0.98499999999999999</v>
      </c>
      <c r="V11" s="96">
        <v>0.94789999999999996</v>
      </c>
      <c r="W11" s="96">
        <v>0.95420000000000005</v>
      </c>
      <c r="X11" s="96">
        <v>1.2151000000000001</v>
      </c>
      <c r="Y11" s="96">
        <v>1.3391</v>
      </c>
      <c r="Z11" s="97">
        <f t="shared" si="3"/>
        <v>0.96088995310785197</v>
      </c>
      <c r="AA11" s="98">
        <f t="shared" si="4"/>
        <v>0.96233502538071058</v>
      </c>
      <c r="AB11" s="99">
        <f t="shared" si="5"/>
        <v>1.0023</v>
      </c>
      <c r="AC11" s="100">
        <f t="shared" si="5"/>
        <v>0.96309999999999996</v>
      </c>
      <c r="AD11" s="100">
        <f t="shared" si="6"/>
        <v>0.98499999999999999</v>
      </c>
      <c r="AE11" s="101">
        <f t="shared" si="6"/>
        <v>0.94789999999999996</v>
      </c>
      <c r="AF11" s="102">
        <f t="shared" si="7"/>
        <v>0.9597</v>
      </c>
      <c r="AG11" s="103">
        <f t="shared" si="8"/>
        <v>0.92216608799760558</v>
      </c>
      <c r="AH11" s="103">
        <f t="shared" si="9"/>
        <v>0.95420000000000005</v>
      </c>
      <c r="AI11" s="101">
        <f t="shared" si="10"/>
        <v>0.91826008121827407</v>
      </c>
      <c r="AJ11" s="102">
        <f t="shared" si="11"/>
        <v>1.2361</v>
      </c>
      <c r="AK11" s="103">
        <f t="shared" si="12"/>
        <v>1.1877560710366157</v>
      </c>
      <c r="AL11" s="103">
        <f t="shared" si="13"/>
        <v>1.2151000000000001</v>
      </c>
      <c r="AM11" s="101">
        <f t="shared" si="14"/>
        <v>1.1693332893401014</v>
      </c>
      <c r="AN11" s="102">
        <f t="shared" si="15"/>
        <v>1.3776999999999999</v>
      </c>
      <c r="AO11" s="103">
        <f t="shared" si="16"/>
        <v>1.3238180883966877</v>
      </c>
      <c r="AP11" s="103">
        <f t="shared" si="17"/>
        <v>1.3391</v>
      </c>
      <c r="AQ11" s="101">
        <f t="shared" si="18"/>
        <v>1.2886628324873095</v>
      </c>
      <c r="AR11" s="80" t="s">
        <v>2</v>
      </c>
      <c r="AS11" s="80" t="s">
        <v>1</v>
      </c>
    </row>
    <row r="12" spans="1:45" s="111" customFormat="1" ht="12.75" customHeight="1" x14ac:dyDescent="0.25">
      <c r="A12" s="80">
        <v>7</v>
      </c>
      <c r="B12" s="106" t="s">
        <v>78</v>
      </c>
      <c r="C12" s="107" t="s">
        <v>75</v>
      </c>
      <c r="D12" s="108" t="s">
        <v>60</v>
      </c>
      <c r="E12" s="139">
        <v>10044</v>
      </c>
      <c r="F12" s="110" t="s">
        <v>79</v>
      </c>
      <c r="G12" s="140" t="s">
        <v>80</v>
      </c>
      <c r="H12" s="86" t="s">
        <v>1</v>
      </c>
      <c r="I12" s="112" t="s">
        <v>2</v>
      </c>
      <c r="J12" s="88" t="str">
        <f t="shared" si="0"/>
        <v>18:00</v>
      </c>
      <c r="K12" s="113">
        <v>0.78909722222222223</v>
      </c>
      <c r="L12" s="90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0.87899071265323081</v>
      </c>
      <c r="M12" s="91">
        <f t="shared" si="1"/>
        <v>3.436609522387285E-2</v>
      </c>
      <c r="N12" s="114">
        <f t="shared" si="2"/>
        <v>0.25</v>
      </c>
      <c r="O12" s="115">
        <v>93200166</v>
      </c>
      <c r="P12" s="116">
        <v>0.97640000000000005</v>
      </c>
      <c r="Q12" s="117">
        <v>0.92879999999999996</v>
      </c>
      <c r="R12" s="117">
        <v>0.92630000000000001</v>
      </c>
      <c r="S12" s="117">
        <v>1.206</v>
      </c>
      <c r="T12" s="117">
        <v>1.3534999999999999</v>
      </c>
      <c r="U12" s="117">
        <v>0.96260000000000001</v>
      </c>
      <c r="V12" s="117">
        <v>0.91710000000000003</v>
      </c>
      <c r="W12" s="117">
        <v>0.92259999999999998</v>
      </c>
      <c r="X12" s="117">
        <v>1.1891</v>
      </c>
      <c r="Y12" s="117">
        <v>1.3174999999999999</v>
      </c>
      <c r="Z12" s="97">
        <f t="shared" si="3"/>
        <v>0.95124948791478892</v>
      </c>
      <c r="AA12" s="98">
        <f t="shared" si="4"/>
        <v>0.95273218366922918</v>
      </c>
      <c r="AB12" s="99">
        <f t="shared" si="5"/>
        <v>0.97640000000000005</v>
      </c>
      <c r="AC12" s="100">
        <f t="shared" si="5"/>
        <v>0.92879999999999996</v>
      </c>
      <c r="AD12" s="100">
        <f t="shared" si="6"/>
        <v>0.96260000000000001</v>
      </c>
      <c r="AE12" s="101">
        <f t="shared" si="6"/>
        <v>0.91710000000000003</v>
      </c>
      <c r="AF12" s="102">
        <f t="shared" si="7"/>
        <v>0.92630000000000001</v>
      </c>
      <c r="AG12" s="103">
        <f t="shared" si="8"/>
        <v>0.881142400655469</v>
      </c>
      <c r="AH12" s="103">
        <f t="shared" si="9"/>
        <v>0.92259999999999998</v>
      </c>
      <c r="AI12" s="101">
        <f t="shared" si="10"/>
        <v>0.87899071265323081</v>
      </c>
      <c r="AJ12" s="102">
        <f t="shared" si="11"/>
        <v>1.206</v>
      </c>
      <c r="AK12" s="103">
        <f t="shared" si="12"/>
        <v>1.1472068824252355</v>
      </c>
      <c r="AL12" s="103">
        <f t="shared" si="13"/>
        <v>1.1891</v>
      </c>
      <c r="AM12" s="101">
        <f t="shared" si="14"/>
        <v>1.1328938396010804</v>
      </c>
      <c r="AN12" s="102">
        <f t="shared" si="15"/>
        <v>1.3534999999999999</v>
      </c>
      <c r="AO12" s="103">
        <f t="shared" si="16"/>
        <v>1.2875161818926668</v>
      </c>
      <c r="AP12" s="103">
        <f t="shared" si="17"/>
        <v>1.3174999999999999</v>
      </c>
      <c r="AQ12" s="101">
        <f t="shared" si="18"/>
        <v>1.2552246519842094</v>
      </c>
      <c r="AR12" s="80" t="s">
        <v>1</v>
      </c>
      <c r="AS12" s="80" t="s">
        <v>1</v>
      </c>
    </row>
    <row r="13" spans="1:45" s="111" customFormat="1" ht="12.75" customHeight="1" x14ac:dyDescent="0.2">
      <c r="A13" s="80">
        <v>8</v>
      </c>
      <c r="B13" s="106" t="s">
        <v>81</v>
      </c>
      <c r="C13" s="107" t="s">
        <v>55</v>
      </c>
      <c r="D13" s="108" t="s">
        <v>60</v>
      </c>
      <c r="E13" s="109">
        <v>88</v>
      </c>
      <c r="F13" s="106" t="s">
        <v>82</v>
      </c>
      <c r="G13" s="141" t="s">
        <v>83</v>
      </c>
      <c r="H13" s="86" t="s">
        <v>2</v>
      </c>
      <c r="I13" s="119" t="s">
        <v>1</v>
      </c>
      <c r="J13" s="88" t="str">
        <f t="shared" si="0"/>
        <v>18:10</v>
      </c>
      <c r="K13" s="142">
        <v>0.79182870370370362</v>
      </c>
      <c r="L13" s="90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0.99529999999999996</v>
      </c>
      <c r="M13" s="91">
        <f t="shared" si="1"/>
        <v>3.4720303240740567E-2</v>
      </c>
      <c r="N13" s="92">
        <f t="shared" si="2"/>
        <v>0.2857142857142857</v>
      </c>
      <c r="O13" s="115">
        <v>40290565</v>
      </c>
      <c r="P13" s="116">
        <v>1.0188999999999999</v>
      </c>
      <c r="Q13" s="117">
        <v>0.96719999999999995</v>
      </c>
      <c r="R13" s="117">
        <v>0.99529999999999996</v>
      </c>
      <c r="S13" s="117">
        <v>1.2527999999999999</v>
      </c>
      <c r="T13" s="117">
        <v>1.3878999999999999</v>
      </c>
      <c r="U13" s="117">
        <v>0.99670000000000003</v>
      </c>
      <c r="V13" s="117">
        <v>0.95450000000000002</v>
      </c>
      <c r="W13" s="117">
        <v>0.9879</v>
      </c>
      <c r="X13" s="117">
        <v>1.2242999999999999</v>
      </c>
      <c r="Y13" s="117">
        <v>1.341</v>
      </c>
      <c r="Z13" s="97">
        <f t="shared" si="3"/>
        <v>0.94925900480910785</v>
      </c>
      <c r="AA13" s="98">
        <f t="shared" si="4"/>
        <v>0.95766027892043748</v>
      </c>
      <c r="AB13" s="99">
        <f t="shared" si="5"/>
        <v>1.0188999999999999</v>
      </c>
      <c r="AC13" s="100">
        <f t="shared" si="5"/>
        <v>0.96719999999999995</v>
      </c>
      <c r="AD13" s="100">
        <f t="shared" si="6"/>
        <v>0.99670000000000003</v>
      </c>
      <c r="AE13" s="101">
        <f t="shared" si="6"/>
        <v>0.95450000000000002</v>
      </c>
      <c r="AF13" s="102">
        <f t="shared" si="7"/>
        <v>0.99529999999999996</v>
      </c>
      <c r="AG13" s="103">
        <f t="shared" si="8"/>
        <v>0.94479748748650505</v>
      </c>
      <c r="AH13" s="103">
        <f t="shared" si="9"/>
        <v>0.9879</v>
      </c>
      <c r="AI13" s="101">
        <f t="shared" si="10"/>
        <v>0.94607258954550022</v>
      </c>
      <c r="AJ13" s="102">
        <f t="shared" si="11"/>
        <v>1.2527999999999999</v>
      </c>
      <c r="AK13" s="103">
        <f t="shared" si="12"/>
        <v>1.1892316812248502</v>
      </c>
      <c r="AL13" s="103">
        <f t="shared" si="13"/>
        <v>1.2242999999999999</v>
      </c>
      <c r="AM13" s="101">
        <f t="shared" si="14"/>
        <v>1.1724634794822915</v>
      </c>
      <c r="AN13" s="102">
        <f t="shared" si="15"/>
        <v>1.3878999999999999</v>
      </c>
      <c r="AO13" s="103">
        <f t="shared" si="16"/>
        <v>1.3174765727745608</v>
      </c>
      <c r="AP13" s="103">
        <f t="shared" si="17"/>
        <v>1.341</v>
      </c>
      <c r="AQ13" s="101">
        <f t="shared" si="18"/>
        <v>1.2842224340323067</v>
      </c>
      <c r="AR13" s="86" t="s">
        <v>2</v>
      </c>
      <c r="AS13" s="86" t="s">
        <v>1</v>
      </c>
    </row>
    <row r="14" spans="1:45" s="111" customFormat="1" ht="12.75" customHeight="1" x14ac:dyDescent="0.2">
      <c r="A14" s="80">
        <v>9</v>
      </c>
      <c r="B14" s="106" t="s">
        <v>84</v>
      </c>
      <c r="C14" s="107" t="s">
        <v>75</v>
      </c>
      <c r="D14" s="108" t="s">
        <v>60</v>
      </c>
      <c r="E14" s="109">
        <v>26</v>
      </c>
      <c r="F14" s="106" t="s">
        <v>85</v>
      </c>
      <c r="G14" s="141" t="s">
        <v>86</v>
      </c>
      <c r="H14" s="86" t="s">
        <v>1</v>
      </c>
      <c r="I14" s="112" t="s">
        <v>1</v>
      </c>
      <c r="J14" s="88" t="str">
        <f t="shared" si="0"/>
        <v>18:10</v>
      </c>
      <c r="K14" s="142">
        <v>0.79137731481481488</v>
      </c>
      <c r="L14" s="90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1.0204</v>
      </c>
      <c r="M14" s="91">
        <f t="shared" si="1"/>
        <v>3.5135300925925907E-2</v>
      </c>
      <c r="N14" s="92">
        <f t="shared" si="2"/>
        <v>0.32142857142857145</v>
      </c>
      <c r="O14" s="115">
        <v>99479805</v>
      </c>
      <c r="P14" s="143">
        <v>1.0456000000000001</v>
      </c>
      <c r="Q14" s="123">
        <v>0.98080000000000001</v>
      </c>
      <c r="R14" s="144">
        <v>1.0426</v>
      </c>
      <c r="S14" s="145">
        <v>1.2774000000000001</v>
      </c>
      <c r="T14" s="144">
        <v>1.4394</v>
      </c>
      <c r="U14" s="123">
        <v>0.99419999999999997</v>
      </c>
      <c r="V14" s="123">
        <v>0.93959999999999999</v>
      </c>
      <c r="W14" s="123">
        <v>1.0204</v>
      </c>
      <c r="X14" s="123">
        <v>1.2166999999999999</v>
      </c>
      <c r="Y14" s="123">
        <v>1.333</v>
      </c>
      <c r="Z14" s="97">
        <f t="shared" si="3"/>
        <v>0.9380260137719969</v>
      </c>
      <c r="AA14" s="98">
        <f t="shared" si="4"/>
        <v>0.94508147254073627</v>
      </c>
      <c r="AB14" s="99">
        <f t="shared" si="5"/>
        <v>1.0456000000000001</v>
      </c>
      <c r="AC14" s="100">
        <f t="shared" si="5"/>
        <v>0.98080000000000001</v>
      </c>
      <c r="AD14" s="100">
        <f t="shared" si="6"/>
        <v>0.99419999999999997</v>
      </c>
      <c r="AE14" s="101">
        <f t="shared" si="6"/>
        <v>0.93959999999999999</v>
      </c>
      <c r="AF14" s="102">
        <f t="shared" si="7"/>
        <v>1.0426</v>
      </c>
      <c r="AG14" s="103">
        <f t="shared" si="8"/>
        <v>0.97798592195868395</v>
      </c>
      <c r="AH14" s="103">
        <f t="shared" si="9"/>
        <v>1.0204</v>
      </c>
      <c r="AI14" s="101">
        <f t="shared" si="10"/>
        <v>0.96436113458056727</v>
      </c>
      <c r="AJ14" s="102">
        <f t="shared" si="11"/>
        <v>1.2774000000000001</v>
      </c>
      <c r="AK14" s="103">
        <f t="shared" si="12"/>
        <v>1.1982344299923489</v>
      </c>
      <c r="AL14" s="103">
        <f t="shared" si="13"/>
        <v>1.2166999999999999</v>
      </c>
      <c r="AM14" s="101">
        <f t="shared" si="14"/>
        <v>1.1498806276403137</v>
      </c>
      <c r="AN14" s="102">
        <f t="shared" si="15"/>
        <v>1.4394</v>
      </c>
      <c r="AO14" s="103">
        <f t="shared" si="16"/>
        <v>1.3501946442234123</v>
      </c>
      <c r="AP14" s="103">
        <f t="shared" si="17"/>
        <v>1.333</v>
      </c>
      <c r="AQ14" s="101">
        <f t="shared" si="18"/>
        <v>1.2597936028968013</v>
      </c>
      <c r="AR14" s="86" t="s">
        <v>2</v>
      </c>
      <c r="AS14" s="86" t="s">
        <v>1</v>
      </c>
    </row>
    <row r="15" spans="1:45" s="79" customFormat="1" ht="12.75" customHeight="1" x14ac:dyDescent="0.2">
      <c r="A15" s="80">
        <v>10</v>
      </c>
      <c r="B15" s="81" t="s">
        <v>87</v>
      </c>
      <c r="C15" s="82" t="s">
        <v>75</v>
      </c>
      <c r="D15" s="83" t="s">
        <v>60</v>
      </c>
      <c r="E15" s="84">
        <v>517</v>
      </c>
      <c r="F15" s="81" t="s">
        <v>69</v>
      </c>
      <c r="G15" s="85" t="s">
        <v>88</v>
      </c>
      <c r="H15" s="104" t="s">
        <v>1</v>
      </c>
      <c r="I15" s="87" t="s">
        <v>1</v>
      </c>
      <c r="J15" s="88" t="str">
        <f t="shared" si="0"/>
        <v>18:00</v>
      </c>
      <c r="K15" s="146">
        <v>0.78915509259259264</v>
      </c>
      <c r="L15" s="90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0.90769999999999995</v>
      </c>
      <c r="M15" s="91">
        <f t="shared" si="1"/>
        <v>3.5541077546296339E-2</v>
      </c>
      <c r="N15" s="92">
        <f t="shared" si="2"/>
        <v>0.35714285714285715</v>
      </c>
      <c r="O15" s="115">
        <v>95173407</v>
      </c>
      <c r="P15" s="116">
        <v>0.93140000000000001</v>
      </c>
      <c r="Q15" s="117">
        <v>0.87309999999999999</v>
      </c>
      <c r="R15" s="117">
        <v>0.9133</v>
      </c>
      <c r="S15" s="117">
        <v>1.1411</v>
      </c>
      <c r="T15" s="117">
        <v>1.2822</v>
      </c>
      <c r="U15" s="117">
        <v>0.90769999999999995</v>
      </c>
      <c r="V15" s="117">
        <v>0.85870000000000002</v>
      </c>
      <c r="W15" s="117">
        <v>0.90769999999999995</v>
      </c>
      <c r="X15" s="117">
        <v>1.1109</v>
      </c>
      <c r="Y15" s="117">
        <v>1.2235</v>
      </c>
      <c r="Z15" s="97">
        <f t="shared" si="3"/>
        <v>0.93740605540047239</v>
      </c>
      <c r="AA15" s="98">
        <f t="shared" si="4"/>
        <v>0.94601740663214728</v>
      </c>
      <c r="AB15" s="99">
        <f t="shared" si="5"/>
        <v>0.93140000000000001</v>
      </c>
      <c r="AC15" s="100">
        <f t="shared" si="5"/>
        <v>0.87309999999999999</v>
      </c>
      <c r="AD15" s="100">
        <f t="shared" si="6"/>
        <v>0.90769999999999995</v>
      </c>
      <c r="AE15" s="101">
        <f t="shared" si="6"/>
        <v>0.85870000000000002</v>
      </c>
      <c r="AF15" s="102">
        <f t="shared" si="7"/>
        <v>0.9133</v>
      </c>
      <c r="AG15" s="103">
        <f t="shared" si="8"/>
        <v>0.85613295039725146</v>
      </c>
      <c r="AH15" s="103">
        <f t="shared" si="9"/>
        <v>0.90769999999999995</v>
      </c>
      <c r="AI15" s="101">
        <f t="shared" si="10"/>
        <v>0.85870000000000002</v>
      </c>
      <c r="AJ15" s="102">
        <f t="shared" si="11"/>
        <v>1.1411</v>
      </c>
      <c r="AK15" s="103">
        <f t="shared" si="12"/>
        <v>1.069674049817479</v>
      </c>
      <c r="AL15" s="103">
        <f t="shared" si="13"/>
        <v>1.1109</v>
      </c>
      <c r="AM15" s="101">
        <f t="shared" si="14"/>
        <v>1.0509307370276524</v>
      </c>
      <c r="AN15" s="102">
        <f t="shared" si="15"/>
        <v>1.2822</v>
      </c>
      <c r="AO15" s="103">
        <f t="shared" si="16"/>
        <v>1.2019420442344857</v>
      </c>
      <c r="AP15" s="103">
        <f t="shared" si="17"/>
        <v>1.2235</v>
      </c>
      <c r="AQ15" s="101">
        <f t="shared" si="18"/>
        <v>1.1574522970144323</v>
      </c>
      <c r="AR15" s="104" t="s">
        <v>1</v>
      </c>
      <c r="AS15" s="105" t="s">
        <v>1</v>
      </c>
    </row>
    <row r="16" spans="1:45" s="79" customFormat="1" ht="12.75" customHeight="1" x14ac:dyDescent="0.2">
      <c r="A16" s="80">
        <v>11</v>
      </c>
      <c r="B16" s="81" t="s">
        <v>89</v>
      </c>
      <c r="C16" s="82" t="s">
        <v>75</v>
      </c>
      <c r="D16" s="83" t="s">
        <v>60</v>
      </c>
      <c r="E16" s="84">
        <v>63</v>
      </c>
      <c r="F16" s="81" t="s">
        <v>57</v>
      </c>
      <c r="G16" s="85" t="s">
        <v>90</v>
      </c>
      <c r="H16" s="104" t="s">
        <v>1</v>
      </c>
      <c r="I16" s="87" t="s">
        <v>2</v>
      </c>
      <c r="J16" s="88" t="str">
        <f t="shared" si="0"/>
        <v>18:00</v>
      </c>
      <c r="K16" s="146">
        <v>0.79784722222222226</v>
      </c>
      <c r="L16" s="90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0.74618525355899445</v>
      </c>
      <c r="M16" s="91">
        <f t="shared" si="1"/>
        <v>3.5702891645982476E-2</v>
      </c>
      <c r="N16" s="92">
        <f t="shared" si="2"/>
        <v>0.39285714285714285</v>
      </c>
      <c r="O16" s="115">
        <v>90046568</v>
      </c>
      <c r="P16" s="121">
        <v>0.82609999999999995</v>
      </c>
      <c r="Q16" s="122">
        <v>0.78839999999999999</v>
      </c>
      <c r="R16" s="122">
        <v>0.7792</v>
      </c>
      <c r="S16" s="122">
        <v>1.0207999999999999</v>
      </c>
      <c r="T16" s="123">
        <v>1.1511</v>
      </c>
      <c r="U16" s="122">
        <v>0.80710999999999999</v>
      </c>
      <c r="V16" s="122">
        <v>0.77590000000000003</v>
      </c>
      <c r="W16" s="122">
        <v>0.7762</v>
      </c>
      <c r="X16" s="122">
        <v>0.99880000000000002</v>
      </c>
      <c r="Y16" s="122">
        <v>1.1006</v>
      </c>
      <c r="Z16" s="97">
        <f t="shared" si="3"/>
        <v>0.95436387846507686</v>
      </c>
      <c r="AA16" s="98">
        <f t="shared" si="4"/>
        <v>0.96133116923343787</v>
      </c>
      <c r="AB16" s="99">
        <f t="shared" si="5"/>
        <v>0.82609999999999995</v>
      </c>
      <c r="AC16" s="100">
        <f t="shared" si="5"/>
        <v>0.78839999999999999</v>
      </c>
      <c r="AD16" s="100">
        <f t="shared" si="6"/>
        <v>0.80710999999999999</v>
      </c>
      <c r="AE16" s="101">
        <f t="shared" si="6"/>
        <v>0.77590000000000003</v>
      </c>
      <c r="AF16" s="102">
        <f t="shared" si="7"/>
        <v>0.7792</v>
      </c>
      <c r="AG16" s="103">
        <f t="shared" si="8"/>
        <v>0.74364033409998787</v>
      </c>
      <c r="AH16" s="103">
        <f t="shared" si="9"/>
        <v>0.7762</v>
      </c>
      <c r="AI16" s="101">
        <f t="shared" si="10"/>
        <v>0.74618525355899445</v>
      </c>
      <c r="AJ16" s="102">
        <f t="shared" si="11"/>
        <v>1.0207999999999999</v>
      </c>
      <c r="AK16" s="103">
        <f t="shared" si="12"/>
        <v>0.97421464713715045</v>
      </c>
      <c r="AL16" s="103">
        <f t="shared" si="13"/>
        <v>0.99880000000000002</v>
      </c>
      <c r="AM16" s="101">
        <f t="shared" si="14"/>
        <v>0.96017757183035779</v>
      </c>
      <c r="AN16" s="102">
        <f t="shared" si="15"/>
        <v>1.1511</v>
      </c>
      <c r="AO16" s="103">
        <f t="shared" si="16"/>
        <v>1.09856826050115</v>
      </c>
      <c r="AP16" s="103">
        <f t="shared" si="17"/>
        <v>1.1006</v>
      </c>
      <c r="AQ16" s="101">
        <f t="shared" si="18"/>
        <v>1.0580410848583217</v>
      </c>
      <c r="AR16" s="104" t="s">
        <v>1</v>
      </c>
      <c r="AS16" s="105" t="s">
        <v>2</v>
      </c>
    </row>
    <row r="17" spans="1:45" s="111" customFormat="1" ht="12.75" customHeight="1" x14ac:dyDescent="0.2">
      <c r="A17" s="80">
        <v>12</v>
      </c>
      <c r="B17" s="110" t="s">
        <v>91</v>
      </c>
      <c r="C17" s="147" t="s">
        <v>55</v>
      </c>
      <c r="D17" s="148" t="s">
        <v>60</v>
      </c>
      <c r="E17" s="147">
        <v>9999</v>
      </c>
      <c r="F17" s="149" t="s">
        <v>92</v>
      </c>
      <c r="G17" s="118" t="s">
        <v>93</v>
      </c>
      <c r="H17" s="80" t="s">
        <v>1</v>
      </c>
      <c r="I17" s="124" t="s">
        <v>2</v>
      </c>
      <c r="J17" s="88" t="str">
        <f t="shared" si="0"/>
        <v>18:00</v>
      </c>
      <c r="K17" s="142">
        <v>0.78991898148148154</v>
      </c>
      <c r="L17" s="90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0.89638878504672914</v>
      </c>
      <c r="M17" s="91">
        <f t="shared" si="1"/>
        <v>3.578292731048812E-2</v>
      </c>
      <c r="N17" s="92">
        <f t="shared" si="2"/>
        <v>0.42857142857142855</v>
      </c>
      <c r="O17" s="150">
        <v>90981508</v>
      </c>
      <c r="P17" s="151">
        <v>0.97940000000000005</v>
      </c>
      <c r="Q17" s="152">
        <v>0.94610000000000005</v>
      </c>
      <c r="R17" s="152">
        <v>0.93089999999999995</v>
      </c>
      <c r="S17" s="152">
        <v>1.2092000000000001</v>
      </c>
      <c r="T17" s="152">
        <v>1.3548</v>
      </c>
      <c r="U17" s="152">
        <v>0.96299999999999997</v>
      </c>
      <c r="V17" s="152">
        <v>0.93120000000000003</v>
      </c>
      <c r="W17" s="152">
        <v>0.92700000000000005</v>
      </c>
      <c r="X17" s="152">
        <v>1.1897</v>
      </c>
      <c r="Y17" s="152">
        <v>1.3174999999999999</v>
      </c>
      <c r="Z17" s="97">
        <f t="shared" si="3"/>
        <v>0.96599959158668569</v>
      </c>
      <c r="AA17" s="98">
        <f t="shared" si="4"/>
        <v>0.96697819314641753</v>
      </c>
      <c r="AB17" s="99">
        <f t="shared" si="5"/>
        <v>0.97940000000000005</v>
      </c>
      <c r="AC17" s="100">
        <f t="shared" si="5"/>
        <v>0.94610000000000005</v>
      </c>
      <c r="AD17" s="100">
        <f t="shared" si="6"/>
        <v>0.96299999999999997</v>
      </c>
      <c r="AE17" s="101">
        <f t="shared" si="6"/>
        <v>0.93120000000000003</v>
      </c>
      <c r="AF17" s="102">
        <f t="shared" si="7"/>
        <v>0.93089999999999995</v>
      </c>
      <c r="AG17" s="103">
        <f t="shared" si="8"/>
        <v>0.89924901980804561</v>
      </c>
      <c r="AH17" s="103">
        <f t="shared" si="9"/>
        <v>0.92700000000000005</v>
      </c>
      <c r="AI17" s="101">
        <f t="shared" si="10"/>
        <v>0.89638878504672914</v>
      </c>
      <c r="AJ17" s="102">
        <f t="shared" si="11"/>
        <v>1.2092000000000001</v>
      </c>
      <c r="AK17" s="103">
        <f t="shared" si="12"/>
        <v>1.1680867061466205</v>
      </c>
      <c r="AL17" s="103">
        <f t="shared" si="13"/>
        <v>1.1897</v>
      </c>
      <c r="AM17" s="101">
        <f t="shared" si="14"/>
        <v>1.150413956386293</v>
      </c>
      <c r="AN17" s="102">
        <f t="shared" si="15"/>
        <v>1.3548</v>
      </c>
      <c r="AO17" s="103">
        <f t="shared" si="16"/>
        <v>1.3087362466816417</v>
      </c>
      <c r="AP17" s="103">
        <f t="shared" si="17"/>
        <v>1.3174999999999999</v>
      </c>
      <c r="AQ17" s="101">
        <f t="shared" si="18"/>
        <v>1.2739937694704051</v>
      </c>
      <c r="AR17" s="80" t="s">
        <v>1</v>
      </c>
      <c r="AS17" s="80" t="s">
        <v>2</v>
      </c>
    </row>
    <row r="18" spans="1:45" s="111" customFormat="1" ht="12.75" customHeight="1" x14ac:dyDescent="0.2">
      <c r="A18" s="80">
        <v>13</v>
      </c>
      <c r="B18" s="106" t="s">
        <v>94</v>
      </c>
      <c r="C18" s="107" t="s">
        <v>55</v>
      </c>
      <c r="D18" s="108" t="s">
        <v>60</v>
      </c>
      <c r="E18" s="109">
        <v>11620</v>
      </c>
      <c r="F18" s="106" t="s">
        <v>95</v>
      </c>
      <c r="G18" s="141" t="s">
        <v>96</v>
      </c>
      <c r="H18" s="86" t="s">
        <v>2</v>
      </c>
      <c r="I18" s="119" t="s">
        <v>2</v>
      </c>
      <c r="J18" s="88" t="str">
        <f t="shared" si="0"/>
        <v>18:10</v>
      </c>
      <c r="K18" s="142">
        <v>0.79640046296296296</v>
      </c>
      <c r="L18" s="90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0.90766891973445984</v>
      </c>
      <c r="M18" s="91">
        <f t="shared" si="1"/>
        <v>3.5813001705726467E-2</v>
      </c>
      <c r="N18" s="92">
        <f t="shared" si="2"/>
        <v>0.4642857142857143</v>
      </c>
      <c r="O18" s="115">
        <v>97723926</v>
      </c>
      <c r="P18" s="116">
        <v>0.99419999999999997</v>
      </c>
      <c r="Q18" s="117">
        <v>0.94920000000000004</v>
      </c>
      <c r="R18" s="117">
        <v>0.95069999999999999</v>
      </c>
      <c r="S18" s="117">
        <v>1.2290000000000001</v>
      </c>
      <c r="T18" s="117">
        <v>1.371</v>
      </c>
      <c r="U18" s="117">
        <v>0.97840000000000005</v>
      </c>
      <c r="V18" s="117">
        <v>0.9355</v>
      </c>
      <c r="W18" s="117">
        <v>0.94689999999999996</v>
      </c>
      <c r="X18" s="117">
        <v>1.2097</v>
      </c>
      <c r="Y18" s="117">
        <v>1.3327</v>
      </c>
      <c r="Z18" s="97">
        <f t="shared" si="3"/>
        <v>0.95473747736873871</v>
      </c>
      <c r="AA18" s="98">
        <f t="shared" si="4"/>
        <v>0.9561529026982829</v>
      </c>
      <c r="AB18" s="99">
        <f t="shared" si="5"/>
        <v>0.99419999999999997</v>
      </c>
      <c r="AC18" s="100">
        <f t="shared" si="5"/>
        <v>0.94920000000000004</v>
      </c>
      <c r="AD18" s="100">
        <f t="shared" si="6"/>
        <v>0.97840000000000005</v>
      </c>
      <c r="AE18" s="101">
        <f t="shared" si="6"/>
        <v>0.9355</v>
      </c>
      <c r="AF18" s="102">
        <f t="shared" si="7"/>
        <v>0.95069999999999999</v>
      </c>
      <c r="AG18" s="103">
        <f t="shared" si="8"/>
        <v>0.90766891973445984</v>
      </c>
      <c r="AH18" s="103">
        <f t="shared" si="9"/>
        <v>0.94689999999999996</v>
      </c>
      <c r="AI18" s="101">
        <f t="shared" si="10"/>
        <v>0.90538118356500408</v>
      </c>
      <c r="AJ18" s="102">
        <f t="shared" si="11"/>
        <v>1.2290000000000001</v>
      </c>
      <c r="AK18" s="103">
        <f t="shared" si="12"/>
        <v>1.17337235968618</v>
      </c>
      <c r="AL18" s="103">
        <f t="shared" si="13"/>
        <v>1.2097</v>
      </c>
      <c r="AM18" s="101">
        <f t="shared" si="14"/>
        <v>1.1566581663941129</v>
      </c>
      <c r="AN18" s="102">
        <f t="shared" si="15"/>
        <v>1.371</v>
      </c>
      <c r="AO18" s="103">
        <f t="shared" si="16"/>
        <v>1.3089450814725407</v>
      </c>
      <c r="AP18" s="103">
        <f t="shared" si="17"/>
        <v>1.3327</v>
      </c>
      <c r="AQ18" s="101">
        <f t="shared" si="18"/>
        <v>1.2742649734260016</v>
      </c>
      <c r="AR18" s="86" t="s">
        <v>2</v>
      </c>
      <c r="AS18" s="86" t="s">
        <v>1</v>
      </c>
    </row>
    <row r="19" spans="1:45" s="79" customFormat="1" ht="12.75" customHeight="1" x14ac:dyDescent="0.2">
      <c r="A19" s="80">
        <v>14</v>
      </c>
      <c r="B19" s="81" t="s">
        <v>97</v>
      </c>
      <c r="C19" s="82" t="s">
        <v>64</v>
      </c>
      <c r="D19" s="83" t="s">
        <v>60</v>
      </c>
      <c r="E19" s="84">
        <v>203</v>
      </c>
      <c r="F19" s="81" t="s">
        <v>72</v>
      </c>
      <c r="G19" s="125" t="s">
        <v>98</v>
      </c>
      <c r="H19" s="104" t="s">
        <v>1</v>
      </c>
      <c r="I19" s="126" t="s">
        <v>1</v>
      </c>
      <c r="J19" s="88" t="str">
        <f t="shared" si="0"/>
        <v>18:00</v>
      </c>
      <c r="K19" s="142">
        <v>0.79552083333333334</v>
      </c>
      <c r="L19" s="153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0.81499999999999995</v>
      </c>
      <c r="M19" s="91">
        <f t="shared" si="1"/>
        <v>3.7099479166666671E-2</v>
      </c>
      <c r="N19" s="114">
        <f t="shared" si="2"/>
        <v>0.5</v>
      </c>
      <c r="O19" s="93">
        <v>92696559</v>
      </c>
      <c r="P19" s="154">
        <v>0.85040000000000004</v>
      </c>
      <c r="Q19" s="130">
        <v>0.81730000000000003</v>
      </c>
      <c r="R19" s="130">
        <v>0.81759999999999999</v>
      </c>
      <c r="S19" s="130">
        <v>1.0475000000000001</v>
      </c>
      <c r="T19" s="130">
        <v>1.1659999999999999</v>
      </c>
      <c r="U19" s="130">
        <v>0.83360000000000001</v>
      </c>
      <c r="V19" s="130">
        <v>0.80279999999999996</v>
      </c>
      <c r="W19" s="130">
        <v>0.81499999999999995</v>
      </c>
      <c r="X19" s="130">
        <v>1.0286</v>
      </c>
      <c r="Y19" s="130">
        <v>1.1207</v>
      </c>
      <c r="Z19" s="131">
        <f t="shared" si="3"/>
        <v>0.9610771401693321</v>
      </c>
      <c r="AA19" s="98">
        <f t="shared" si="4"/>
        <v>0.96305182341650664</v>
      </c>
      <c r="AB19" s="132">
        <f t="shared" si="5"/>
        <v>0.85040000000000004</v>
      </c>
      <c r="AC19" s="133">
        <f t="shared" si="5"/>
        <v>0.81730000000000003</v>
      </c>
      <c r="AD19" s="133">
        <f t="shared" si="6"/>
        <v>0.83360000000000001</v>
      </c>
      <c r="AE19" s="101">
        <f t="shared" si="6"/>
        <v>0.80279999999999996</v>
      </c>
      <c r="AF19" s="134">
        <f t="shared" si="7"/>
        <v>0.81759999999999999</v>
      </c>
      <c r="AG19" s="135">
        <f t="shared" si="8"/>
        <v>0.78577666980244587</v>
      </c>
      <c r="AH19" s="103">
        <f t="shared" si="9"/>
        <v>0.81499999999999995</v>
      </c>
      <c r="AI19" s="101">
        <f t="shared" si="10"/>
        <v>0.78488723608445288</v>
      </c>
      <c r="AJ19" s="134">
        <f t="shared" si="11"/>
        <v>1.0475000000000001</v>
      </c>
      <c r="AK19" s="135">
        <f t="shared" si="12"/>
        <v>1.0067283043273754</v>
      </c>
      <c r="AL19" s="103">
        <f t="shared" si="13"/>
        <v>1.0286</v>
      </c>
      <c r="AM19" s="101">
        <f t="shared" si="14"/>
        <v>0.99059510556621866</v>
      </c>
      <c r="AN19" s="134">
        <f t="shared" si="15"/>
        <v>1.1659999999999999</v>
      </c>
      <c r="AO19" s="135">
        <f t="shared" si="16"/>
        <v>1.1206159454374411</v>
      </c>
      <c r="AP19" s="103">
        <f t="shared" si="17"/>
        <v>1.1207</v>
      </c>
      <c r="AQ19" s="101">
        <f t="shared" si="18"/>
        <v>1.0792921785028791</v>
      </c>
      <c r="AR19" s="104" t="s">
        <v>1</v>
      </c>
      <c r="AS19" s="104" t="s">
        <v>1</v>
      </c>
    </row>
    <row r="20" spans="1:45" s="79" customFormat="1" ht="12.6" customHeight="1" x14ac:dyDescent="0.2">
      <c r="A20" s="80">
        <v>15</v>
      </c>
      <c r="B20" s="155" t="s">
        <v>99</v>
      </c>
      <c r="C20" s="156" t="s">
        <v>75</v>
      </c>
      <c r="D20" s="157" t="s">
        <v>60</v>
      </c>
      <c r="E20" s="156">
        <v>9727</v>
      </c>
      <c r="F20" s="158" t="s">
        <v>100</v>
      </c>
      <c r="G20" s="85" t="s">
        <v>101</v>
      </c>
      <c r="H20" s="105" t="s">
        <v>2</v>
      </c>
      <c r="I20" s="159" t="s">
        <v>1</v>
      </c>
      <c r="J20" s="88" t="str">
        <f t="shared" si="0"/>
        <v>18:00</v>
      </c>
      <c r="K20" s="142">
        <v>0.79266203703703697</v>
      </c>
      <c r="L20" s="153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0.88160000000000005</v>
      </c>
      <c r="M20" s="91">
        <f t="shared" si="1"/>
        <v>3.7610851851851798E-2</v>
      </c>
      <c r="N20" s="114">
        <f t="shared" si="2"/>
        <v>0.5357142857142857</v>
      </c>
      <c r="O20" s="160">
        <v>90135104</v>
      </c>
      <c r="P20" s="151">
        <v>0.90610000000000002</v>
      </c>
      <c r="Q20" s="152">
        <v>0.85829999999999995</v>
      </c>
      <c r="R20" s="152">
        <v>0.88160000000000005</v>
      </c>
      <c r="S20" s="152">
        <v>1.1202000000000001</v>
      </c>
      <c r="T20" s="152">
        <v>1.2423999999999999</v>
      </c>
      <c r="U20" s="152">
        <v>0.88880000000000003</v>
      </c>
      <c r="V20" s="161">
        <v>0.84519999999999995</v>
      </c>
      <c r="W20" s="161">
        <v>0.87660000000000005</v>
      </c>
      <c r="X20" s="161">
        <v>1.0994999999999999</v>
      </c>
      <c r="Y20" s="161">
        <v>1.2031000000000001</v>
      </c>
      <c r="Z20" s="131">
        <f t="shared" si="3"/>
        <v>0.94724644079019971</v>
      </c>
      <c r="AA20" s="98">
        <f t="shared" si="4"/>
        <v>0.95094509450945086</v>
      </c>
      <c r="AB20" s="132">
        <f t="shared" si="5"/>
        <v>0.90610000000000002</v>
      </c>
      <c r="AC20" s="133">
        <f t="shared" si="5"/>
        <v>0.85829999999999995</v>
      </c>
      <c r="AD20" s="133">
        <f t="shared" si="6"/>
        <v>0.88880000000000003</v>
      </c>
      <c r="AE20" s="101">
        <f t="shared" si="6"/>
        <v>0.84519999999999995</v>
      </c>
      <c r="AF20" s="134">
        <f t="shared" si="7"/>
        <v>0.88160000000000005</v>
      </c>
      <c r="AG20" s="135">
        <f t="shared" si="8"/>
        <v>0.83509246220064015</v>
      </c>
      <c r="AH20" s="103">
        <f t="shared" si="9"/>
        <v>0.87660000000000005</v>
      </c>
      <c r="AI20" s="101">
        <f t="shared" si="10"/>
        <v>0.83359846984698471</v>
      </c>
      <c r="AJ20" s="134">
        <f t="shared" si="11"/>
        <v>1.1202000000000001</v>
      </c>
      <c r="AK20" s="135">
        <f t="shared" si="12"/>
        <v>1.0611054629731818</v>
      </c>
      <c r="AL20" s="103">
        <f t="shared" si="13"/>
        <v>1.0994999999999999</v>
      </c>
      <c r="AM20" s="101">
        <f t="shared" si="14"/>
        <v>1.0455641314131412</v>
      </c>
      <c r="AN20" s="134">
        <f t="shared" si="15"/>
        <v>1.2423999999999999</v>
      </c>
      <c r="AO20" s="135">
        <f t="shared" si="16"/>
        <v>1.1768589780377441</v>
      </c>
      <c r="AP20" s="103">
        <f t="shared" si="17"/>
        <v>1.2031000000000001</v>
      </c>
      <c r="AQ20" s="101">
        <f t="shared" si="18"/>
        <v>1.1440820432043204</v>
      </c>
      <c r="AR20" s="105" t="s">
        <v>1</v>
      </c>
      <c r="AS20" s="105" t="s">
        <v>2</v>
      </c>
    </row>
    <row r="21" spans="1:45" ht="12.75" customHeight="1" x14ac:dyDescent="0.2">
      <c r="A21" s="80">
        <v>16</v>
      </c>
      <c r="B21" s="162" t="s">
        <v>102</v>
      </c>
      <c r="C21" s="163" t="s">
        <v>55</v>
      </c>
      <c r="D21" s="164" t="s">
        <v>60</v>
      </c>
      <c r="E21" s="165">
        <v>175</v>
      </c>
      <c r="F21" s="162" t="s">
        <v>103</v>
      </c>
      <c r="G21" s="166" t="s">
        <v>104</v>
      </c>
      <c r="H21" s="167" t="s">
        <v>2</v>
      </c>
      <c r="I21" s="168" t="s">
        <v>1</v>
      </c>
      <c r="J21" s="88" t="str">
        <f t="shared" si="0"/>
        <v>18:10</v>
      </c>
      <c r="K21" s="113">
        <v>0.79473379629629637</v>
      </c>
      <c r="L21" s="153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1.0048999999999999</v>
      </c>
      <c r="M21" s="91">
        <f t="shared" si="1"/>
        <v>3.7974519675925911E-2</v>
      </c>
      <c r="N21" s="114">
        <f t="shared" si="2"/>
        <v>0.5714285714285714</v>
      </c>
      <c r="O21" s="160">
        <v>22554387</v>
      </c>
      <c r="P21" s="116">
        <v>1.0253000000000001</v>
      </c>
      <c r="Q21" s="117">
        <v>0.95</v>
      </c>
      <c r="R21" s="117">
        <v>1.0048999999999999</v>
      </c>
      <c r="S21" s="117">
        <v>1.2564</v>
      </c>
      <c r="T21" s="117">
        <v>1.4159999999999999</v>
      </c>
      <c r="U21" s="117">
        <v>0.99229999999999996</v>
      </c>
      <c r="V21" s="117">
        <v>0.92889999999999995</v>
      </c>
      <c r="W21" s="117">
        <v>0.99470000000000003</v>
      </c>
      <c r="X21" s="117">
        <v>1.2171000000000001</v>
      </c>
      <c r="Y21" s="117">
        <v>1.3467</v>
      </c>
      <c r="Z21" s="131">
        <f t="shared" si="3"/>
        <v>0.92655808056178668</v>
      </c>
      <c r="AA21" s="98">
        <f t="shared" si="4"/>
        <v>0.93610803184520808</v>
      </c>
      <c r="AB21" s="169">
        <f t="shared" si="5"/>
        <v>1.0253000000000001</v>
      </c>
      <c r="AC21" s="133">
        <f t="shared" si="5"/>
        <v>0.95</v>
      </c>
      <c r="AD21" s="133">
        <f t="shared" si="6"/>
        <v>0.99229999999999996</v>
      </c>
      <c r="AE21" s="101">
        <f t="shared" si="6"/>
        <v>0.92889999999999995</v>
      </c>
      <c r="AF21" s="134">
        <f t="shared" si="7"/>
        <v>1.0048999999999999</v>
      </c>
      <c r="AG21" s="135">
        <f t="shared" si="8"/>
        <v>0.93109821515653934</v>
      </c>
      <c r="AH21" s="103">
        <f t="shared" si="9"/>
        <v>0.99470000000000003</v>
      </c>
      <c r="AI21" s="101">
        <f t="shared" si="10"/>
        <v>0.93114665927642848</v>
      </c>
      <c r="AJ21" s="134">
        <f t="shared" si="11"/>
        <v>1.2564</v>
      </c>
      <c r="AK21" s="135">
        <f t="shared" si="12"/>
        <v>1.1641275724178288</v>
      </c>
      <c r="AL21" s="103">
        <f t="shared" si="13"/>
        <v>1.2171000000000001</v>
      </c>
      <c r="AM21" s="101">
        <f t="shared" si="14"/>
        <v>1.1393370855588028</v>
      </c>
      <c r="AN21" s="134">
        <f t="shared" si="15"/>
        <v>1.4159999999999999</v>
      </c>
      <c r="AO21" s="135">
        <f t="shared" si="16"/>
        <v>1.3120062420754899</v>
      </c>
      <c r="AP21" s="103">
        <f t="shared" si="17"/>
        <v>1.3467</v>
      </c>
      <c r="AQ21" s="101">
        <f t="shared" si="18"/>
        <v>1.2606566864859416</v>
      </c>
      <c r="AR21" s="167" t="s">
        <v>2</v>
      </c>
      <c r="AS21" s="167" t="s">
        <v>1</v>
      </c>
    </row>
    <row r="22" spans="1:45" ht="12.75" customHeight="1" x14ac:dyDescent="0.2">
      <c r="A22" s="80">
        <v>17</v>
      </c>
      <c r="B22" s="162" t="s">
        <v>105</v>
      </c>
      <c r="C22" s="163" t="s">
        <v>75</v>
      </c>
      <c r="D22" s="164" t="s">
        <v>60</v>
      </c>
      <c r="E22" s="165">
        <v>13724</v>
      </c>
      <c r="F22" s="170" t="s">
        <v>106</v>
      </c>
      <c r="G22" s="171" t="s">
        <v>107</v>
      </c>
      <c r="H22" s="172" t="s">
        <v>1</v>
      </c>
      <c r="I22" s="173" t="s">
        <v>1</v>
      </c>
      <c r="J22" s="88" t="str">
        <f t="shared" si="0"/>
        <v>18:00</v>
      </c>
      <c r="K22" s="113">
        <v>0.79253472222222221</v>
      </c>
      <c r="L22" s="153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0.89610000000000001</v>
      </c>
      <c r="M22" s="91">
        <f t="shared" si="1"/>
        <v>3.8115364583333325E-2</v>
      </c>
      <c r="N22" s="114">
        <f t="shared" si="2"/>
        <v>0.6071428571428571</v>
      </c>
      <c r="O22" s="174">
        <v>91374436</v>
      </c>
      <c r="P22" s="175">
        <v>0.93589999999999995</v>
      </c>
      <c r="Q22" s="176">
        <v>0.88490000000000002</v>
      </c>
      <c r="R22" s="176">
        <v>0.90400000000000003</v>
      </c>
      <c r="S22" s="176">
        <v>1.1554</v>
      </c>
      <c r="T22" s="176">
        <v>1.2968999999999999</v>
      </c>
      <c r="U22" s="176">
        <v>0.91090000000000004</v>
      </c>
      <c r="V22" s="176">
        <v>0.86499999999999999</v>
      </c>
      <c r="W22" s="176">
        <v>0.89610000000000001</v>
      </c>
      <c r="X22" s="176">
        <v>1.125</v>
      </c>
      <c r="Y22" s="176">
        <v>1.2370000000000001</v>
      </c>
      <c r="Z22" s="131">
        <f t="shared" si="3"/>
        <v>0.94550699861096277</v>
      </c>
      <c r="AA22" s="98">
        <f t="shared" si="4"/>
        <v>0.94961027555165212</v>
      </c>
      <c r="AB22" s="169">
        <f t="shared" si="5"/>
        <v>0.93589999999999995</v>
      </c>
      <c r="AC22" s="133">
        <f t="shared" si="5"/>
        <v>0.88490000000000002</v>
      </c>
      <c r="AD22" s="133">
        <f t="shared" si="6"/>
        <v>0.91090000000000004</v>
      </c>
      <c r="AE22" s="101">
        <f t="shared" si="6"/>
        <v>0.86499999999999999</v>
      </c>
      <c r="AF22" s="134">
        <f t="shared" si="7"/>
        <v>0.90400000000000003</v>
      </c>
      <c r="AG22" s="135">
        <f t="shared" si="8"/>
        <v>0.85473832674431038</v>
      </c>
      <c r="AH22" s="103">
        <f t="shared" si="9"/>
        <v>0.89610000000000001</v>
      </c>
      <c r="AI22" s="101">
        <f t="shared" si="10"/>
        <v>0.85094576792183552</v>
      </c>
      <c r="AJ22" s="134">
        <f t="shared" si="11"/>
        <v>1.1554</v>
      </c>
      <c r="AK22" s="135">
        <f t="shared" si="12"/>
        <v>1.0924387861951064</v>
      </c>
      <c r="AL22" s="103">
        <f t="shared" si="13"/>
        <v>1.125</v>
      </c>
      <c r="AM22" s="101">
        <f t="shared" si="14"/>
        <v>1.0683115599956086</v>
      </c>
      <c r="AN22" s="134">
        <f t="shared" si="15"/>
        <v>1.2968999999999999</v>
      </c>
      <c r="AO22" s="135">
        <f t="shared" si="16"/>
        <v>1.2262280264985577</v>
      </c>
      <c r="AP22" s="103">
        <f t="shared" si="17"/>
        <v>1.2370000000000001</v>
      </c>
      <c r="AQ22" s="101">
        <f t="shared" si="18"/>
        <v>1.1746679108573939</v>
      </c>
      <c r="AR22" s="172" t="s">
        <v>1</v>
      </c>
      <c r="AS22" s="172" t="s">
        <v>1</v>
      </c>
    </row>
    <row r="23" spans="1:45" s="111" customFormat="1" ht="13.7" customHeight="1" x14ac:dyDescent="0.2">
      <c r="A23" s="80">
        <v>18</v>
      </c>
      <c r="B23" s="106" t="s">
        <v>108</v>
      </c>
      <c r="C23" s="107" t="s">
        <v>55</v>
      </c>
      <c r="D23" s="108" t="s">
        <v>60</v>
      </c>
      <c r="E23" s="109">
        <v>15953</v>
      </c>
      <c r="F23" s="110" t="s">
        <v>109</v>
      </c>
      <c r="G23" s="107" t="s">
        <v>110</v>
      </c>
      <c r="H23" s="167" t="s">
        <v>1</v>
      </c>
      <c r="I23" s="177" t="s">
        <v>2</v>
      </c>
      <c r="J23" s="88" t="str">
        <f t="shared" si="0"/>
        <v>18:00</v>
      </c>
      <c r="K23" s="113">
        <v>0.79861111111111116</v>
      </c>
      <c r="L23" s="90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0.80279999999999996</v>
      </c>
      <c r="M23" s="91">
        <f t="shared" si="1"/>
        <v>3.9025000000000039E-2</v>
      </c>
      <c r="N23" s="92">
        <f t="shared" si="2"/>
        <v>0.6428571428571429</v>
      </c>
      <c r="O23" s="93">
        <v>93087082</v>
      </c>
      <c r="P23" s="116">
        <v>0.88490000000000002</v>
      </c>
      <c r="Q23" s="117">
        <v>0.88490000000000002</v>
      </c>
      <c r="R23" s="117">
        <v>0.81859999999999999</v>
      </c>
      <c r="S23" s="117">
        <v>1.0996999999999999</v>
      </c>
      <c r="T23" s="117">
        <v>1.2527999999999999</v>
      </c>
      <c r="U23" s="117">
        <v>0.86</v>
      </c>
      <c r="V23" s="117">
        <v>0.86</v>
      </c>
      <c r="W23" s="117">
        <v>0.80279999999999996</v>
      </c>
      <c r="X23" s="117">
        <v>1.0689</v>
      </c>
      <c r="Y23" s="117">
        <v>1.2058</v>
      </c>
      <c r="Z23" s="97">
        <f t="shared" si="3"/>
        <v>1</v>
      </c>
      <c r="AA23" s="98">
        <f t="shared" si="4"/>
        <v>1</v>
      </c>
      <c r="AB23" s="99">
        <f t="shared" si="5"/>
        <v>0.88490000000000002</v>
      </c>
      <c r="AC23" s="100">
        <f t="shared" si="5"/>
        <v>0.88490000000000002</v>
      </c>
      <c r="AD23" s="100">
        <f t="shared" si="6"/>
        <v>0.86</v>
      </c>
      <c r="AE23" s="101">
        <f t="shared" si="6"/>
        <v>0.86</v>
      </c>
      <c r="AF23" s="102">
        <f t="shared" si="7"/>
        <v>0.81859999999999999</v>
      </c>
      <c r="AG23" s="103">
        <f t="shared" si="8"/>
        <v>0.81859999999999999</v>
      </c>
      <c r="AH23" s="103">
        <f t="shared" si="9"/>
        <v>0.80279999999999996</v>
      </c>
      <c r="AI23" s="101">
        <f t="shared" si="10"/>
        <v>0.80279999999999996</v>
      </c>
      <c r="AJ23" s="102">
        <f t="shared" si="11"/>
        <v>1.0996999999999999</v>
      </c>
      <c r="AK23" s="103">
        <f t="shared" si="12"/>
        <v>1.0996999999999999</v>
      </c>
      <c r="AL23" s="103">
        <f t="shared" si="13"/>
        <v>1.0689</v>
      </c>
      <c r="AM23" s="101">
        <f t="shared" si="14"/>
        <v>1.0689</v>
      </c>
      <c r="AN23" s="102">
        <f t="shared" si="15"/>
        <v>1.2527999999999999</v>
      </c>
      <c r="AO23" s="103">
        <f t="shared" si="16"/>
        <v>1.2527999999999999</v>
      </c>
      <c r="AP23" s="103">
        <f t="shared" si="17"/>
        <v>1.2058</v>
      </c>
      <c r="AQ23" s="101">
        <f t="shared" si="18"/>
        <v>1.2058</v>
      </c>
      <c r="AR23" s="80" t="s">
        <v>1</v>
      </c>
      <c r="AS23" s="80" t="s">
        <v>2</v>
      </c>
    </row>
    <row r="24" spans="1:45" s="111" customFormat="1" ht="13.7" customHeight="1" x14ac:dyDescent="0.2">
      <c r="A24" s="80">
        <v>19</v>
      </c>
      <c r="B24" s="110" t="s">
        <v>111</v>
      </c>
      <c r="C24" s="107" t="s">
        <v>75</v>
      </c>
      <c r="D24" s="108" t="s">
        <v>60</v>
      </c>
      <c r="E24" s="109">
        <v>11722</v>
      </c>
      <c r="F24" s="106" t="s">
        <v>112</v>
      </c>
      <c r="G24" s="118" t="s">
        <v>113</v>
      </c>
      <c r="H24" s="80" t="s">
        <v>2</v>
      </c>
      <c r="I24" s="124" t="s">
        <v>2</v>
      </c>
      <c r="J24" s="88" t="str">
        <f t="shared" si="0"/>
        <v>18:00</v>
      </c>
      <c r="K24" s="142">
        <v>0.79631944444444447</v>
      </c>
      <c r="L24" s="90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0.86527886696371736</v>
      </c>
      <c r="M24" s="91">
        <f t="shared" si="1"/>
        <v>4.0079236407277764E-2</v>
      </c>
      <c r="N24" s="92">
        <f t="shared" si="2"/>
        <v>0.6785714285714286</v>
      </c>
      <c r="O24" s="115">
        <v>91357690</v>
      </c>
      <c r="P24" s="178">
        <v>0.94259999999999999</v>
      </c>
      <c r="Q24" s="179">
        <v>0.89490000000000003</v>
      </c>
      <c r="R24" s="179">
        <v>0.91139999999999999</v>
      </c>
      <c r="S24" s="179">
        <v>1.1656</v>
      </c>
      <c r="T24" s="179">
        <v>1.2795000000000001</v>
      </c>
      <c r="U24" s="117">
        <v>0.93459999999999999</v>
      </c>
      <c r="V24" s="123">
        <v>0.8881</v>
      </c>
      <c r="W24" s="123">
        <v>0.90849999999999997</v>
      </c>
      <c r="X24" s="123">
        <v>1.1553</v>
      </c>
      <c r="Y24" s="123">
        <v>1.2619</v>
      </c>
      <c r="Z24" s="97">
        <f t="shared" si="3"/>
        <v>0.94939528962444308</v>
      </c>
      <c r="AA24" s="98">
        <f t="shared" si="4"/>
        <v>0.95024609458591913</v>
      </c>
      <c r="AB24" s="99">
        <f t="shared" si="5"/>
        <v>0.94259999999999999</v>
      </c>
      <c r="AC24" s="100">
        <f t="shared" si="5"/>
        <v>0.89490000000000003</v>
      </c>
      <c r="AD24" s="100">
        <f t="shared" si="6"/>
        <v>0.93459999999999999</v>
      </c>
      <c r="AE24" s="101">
        <f t="shared" si="6"/>
        <v>0.8881</v>
      </c>
      <c r="AF24" s="102">
        <f t="shared" si="7"/>
        <v>0.91139999999999999</v>
      </c>
      <c r="AG24" s="103">
        <f t="shared" si="8"/>
        <v>0.86527886696371736</v>
      </c>
      <c r="AH24" s="103">
        <f t="shared" si="9"/>
        <v>0.90849999999999997</v>
      </c>
      <c r="AI24" s="101">
        <f t="shared" si="10"/>
        <v>0.86329857693130752</v>
      </c>
      <c r="AJ24" s="102">
        <f t="shared" si="11"/>
        <v>1.1656</v>
      </c>
      <c r="AK24" s="103">
        <f t="shared" si="12"/>
        <v>1.1066151495862508</v>
      </c>
      <c r="AL24" s="103">
        <f t="shared" si="13"/>
        <v>1.1553</v>
      </c>
      <c r="AM24" s="101">
        <f t="shared" si="14"/>
        <v>1.0978193130751124</v>
      </c>
      <c r="AN24" s="102">
        <f t="shared" si="15"/>
        <v>1.2795000000000001</v>
      </c>
      <c r="AO24" s="103">
        <f t="shared" si="16"/>
        <v>1.2147512730744749</v>
      </c>
      <c r="AP24" s="103">
        <f t="shared" si="17"/>
        <v>1.2619</v>
      </c>
      <c r="AQ24" s="101">
        <f t="shared" si="18"/>
        <v>1.1991155467579713</v>
      </c>
      <c r="AR24" s="86" t="s">
        <v>2</v>
      </c>
      <c r="AS24" s="86" t="s">
        <v>2</v>
      </c>
    </row>
    <row r="25" spans="1:45" s="111" customFormat="1" ht="13.7" customHeight="1" x14ac:dyDescent="0.2">
      <c r="A25" s="80">
        <v>20</v>
      </c>
      <c r="B25" s="106" t="s">
        <v>114</v>
      </c>
      <c r="C25" s="107" t="s">
        <v>55</v>
      </c>
      <c r="D25" s="108" t="s">
        <v>60</v>
      </c>
      <c r="E25" s="109">
        <v>7055</v>
      </c>
      <c r="F25" s="106" t="s">
        <v>115</v>
      </c>
      <c r="G25" s="141" t="s">
        <v>116</v>
      </c>
      <c r="H25" s="86" t="s">
        <v>1</v>
      </c>
      <c r="I25" s="112" t="s">
        <v>2</v>
      </c>
      <c r="J25" s="88" t="str">
        <f t="shared" si="0"/>
        <v>18:00</v>
      </c>
      <c r="K25" s="142">
        <v>0.80012731481481481</v>
      </c>
      <c r="L25" s="90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0.81866915750085045</v>
      </c>
      <c r="M25" s="91">
        <f t="shared" si="1"/>
        <v>4.1037686587224335E-2</v>
      </c>
      <c r="N25" s="92">
        <f t="shared" si="2"/>
        <v>0.7142857142857143</v>
      </c>
      <c r="O25" s="115">
        <v>91649715</v>
      </c>
      <c r="P25" s="116">
        <v>0.89570000000000005</v>
      </c>
      <c r="Q25" s="117">
        <v>0.86450000000000005</v>
      </c>
      <c r="R25" s="117">
        <v>0.85089999999999999</v>
      </c>
      <c r="S25" s="117">
        <v>1.1059000000000001</v>
      </c>
      <c r="T25" s="117">
        <v>1.2395</v>
      </c>
      <c r="U25" s="117">
        <v>0.88190000000000002</v>
      </c>
      <c r="V25" s="117">
        <v>0.85209999999999997</v>
      </c>
      <c r="W25" s="117">
        <v>0.84730000000000005</v>
      </c>
      <c r="X25" s="117">
        <v>1.0886</v>
      </c>
      <c r="Y25" s="117">
        <v>1.2047000000000001</v>
      </c>
      <c r="Z25" s="97">
        <f t="shared" si="3"/>
        <v>0.96516690856313503</v>
      </c>
      <c r="AA25" s="98">
        <f t="shared" si="4"/>
        <v>0.96620932078466937</v>
      </c>
      <c r="AB25" s="99">
        <f t="shared" si="5"/>
        <v>0.89570000000000005</v>
      </c>
      <c r="AC25" s="100">
        <f t="shared" si="5"/>
        <v>0.86450000000000005</v>
      </c>
      <c r="AD25" s="100">
        <f t="shared" si="6"/>
        <v>0.88190000000000002</v>
      </c>
      <c r="AE25" s="101">
        <f t="shared" si="6"/>
        <v>0.85209999999999997</v>
      </c>
      <c r="AF25" s="102">
        <f t="shared" si="7"/>
        <v>0.85089999999999999</v>
      </c>
      <c r="AG25" s="103">
        <f t="shared" si="8"/>
        <v>0.8212605224963716</v>
      </c>
      <c r="AH25" s="103">
        <f t="shared" si="9"/>
        <v>0.84730000000000005</v>
      </c>
      <c r="AI25" s="101">
        <f t="shared" si="10"/>
        <v>0.81866915750085045</v>
      </c>
      <c r="AJ25" s="102">
        <f t="shared" si="11"/>
        <v>1.1059000000000001</v>
      </c>
      <c r="AK25" s="103">
        <f t="shared" si="12"/>
        <v>1.0673780841799712</v>
      </c>
      <c r="AL25" s="103">
        <f t="shared" si="13"/>
        <v>1.0886</v>
      </c>
      <c r="AM25" s="101">
        <f t="shared" si="14"/>
        <v>1.0518154666061912</v>
      </c>
      <c r="AN25" s="102">
        <f t="shared" si="15"/>
        <v>1.2395</v>
      </c>
      <c r="AO25" s="103">
        <f t="shared" si="16"/>
        <v>1.196324383164006</v>
      </c>
      <c r="AP25" s="103">
        <f t="shared" si="17"/>
        <v>1.2047000000000001</v>
      </c>
      <c r="AQ25" s="101">
        <f t="shared" si="18"/>
        <v>1.1639923687492912</v>
      </c>
      <c r="AR25" s="86" t="s">
        <v>1</v>
      </c>
      <c r="AS25" s="86" t="s">
        <v>2</v>
      </c>
    </row>
    <row r="26" spans="1:45" s="111" customFormat="1" ht="12.75" customHeight="1" x14ac:dyDescent="0.2">
      <c r="A26" s="80">
        <v>21</v>
      </c>
      <c r="B26" s="106" t="s">
        <v>117</v>
      </c>
      <c r="C26" s="107" t="s">
        <v>75</v>
      </c>
      <c r="D26" s="108" t="s">
        <v>60</v>
      </c>
      <c r="E26" s="109">
        <v>13911</v>
      </c>
      <c r="F26" s="106" t="s">
        <v>118</v>
      </c>
      <c r="G26" s="118" t="s">
        <v>119</v>
      </c>
      <c r="H26" s="86" t="s">
        <v>2</v>
      </c>
      <c r="I26" s="112" t="s">
        <v>2</v>
      </c>
      <c r="J26" s="88" t="str">
        <f t="shared" si="0"/>
        <v>18:10</v>
      </c>
      <c r="K26" s="142">
        <v>0.80072916666666671</v>
      </c>
      <c r="L26" s="90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0.94949977769186167</v>
      </c>
      <c r="M26" s="91">
        <f t="shared" si="1"/>
        <v>4.1573584016299882E-2</v>
      </c>
      <c r="N26" s="92">
        <f t="shared" si="2"/>
        <v>0.75</v>
      </c>
      <c r="O26" s="129">
        <v>97531861</v>
      </c>
      <c r="P26" s="151">
        <v>1.0346</v>
      </c>
      <c r="Q26" s="123">
        <v>0.96130000000000004</v>
      </c>
      <c r="R26" s="123">
        <v>1.0219</v>
      </c>
      <c r="S26" s="123">
        <v>1.2744</v>
      </c>
      <c r="T26" s="123">
        <v>1.4117</v>
      </c>
      <c r="U26" s="123">
        <v>1.0085</v>
      </c>
      <c r="V26" s="123">
        <v>0.94399999999999995</v>
      </c>
      <c r="W26" s="123">
        <v>1.012</v>
      </c>
      <c r="X26" s="123">
        <v>1.2442</v>
      </c>
      <c r="Y26" s="123">
        <v>1.3569</v>
      </c>
      <c r="Z26" s="97">
        <f t="shared" si="3"/>
        <v>0.92915136284554423</v>
      </c>
      <c r="AA26" s="98">
        <f t="shared" si="4"/>
        <v>0.93604362915220629</v>
      </c>
      <c r="AB26" s="99">
        <f t="shared" si="5"/>
        <v>1.0346</v>
      </c>
      <c r="AC26" s="100">
        <f t="shared" si="5"/>
        <v>0.96130000000000004</v>
      </c>
      <c r="AD26" s="100">
        <f t="shared" si="6"/>
        <v>1.0085</v>
      </c>
      <c r="AE26" s="101">
        <f t="shared" si="6"/>
        <v>0.94399999999999995</v>
      </c>
      <c r="AF26" s="102">
        <f t="shared" si="7"/>
        <v>1.0219</v>
      </c>
      <c r="AG26" s="103">
        <f t="shared" si="8"/>
        <v>0.94949977769186167</v>
      </c>
      <c r="AH26" s="103">
        <f t="shared" si="9"/>
        <v>1.012</v>
      </c>
      <c r="AI26" s="101">
        <f t="shared" si="10"/>
        <v>0.9472761527020328</v>
      </c>
      <c r="AJ26" s="102">
        <f t="shared" si="11"/>
        <v>1.2744</v>
      </c>
      <c r="AK26" s="103">
        <f t="shared" si="12"/>
        <v>1.1841104968103615</v>
      </c>
      <c r="AL26" s="103">
        <f t="shared" si="13"/>
        <v>1.2442</v>
      </c>
      <c r="AM26" s="101">
        <f t="shared" si="14"/>
        <v>1.1646254833911751</v>
      </c>
      <c r="AN26" s="102">
        <f t="shared" si="15"/>
        <v>1.4117</v>
      </c>
      <c r="AO26" s="103">
        <f t="shared" si="16"/>
        <v>1.3116829789290547</v>
      </c>
      <c r="AP26" s="103">
        <f t="shared" si="17"/>
        <v>1.3569</v>
      </c>
      <c r="AQ26" s="101">
        <f t="shared" si="18"/>
        <v>1.2701176003966288</v>
      </c>
      <c r="AR26" s="86" t="s">
        <v>2</v>
      </c>
      <c r="AS26" s="86" t="s">
        <v>2</v>
      </c>
    </row>
    <row r="27" spans="1:45" s="111" customFormat="1" ht="12.75" customHeight="1" x14ac:dyDescent="0.2">
      <c r="A27" s="80">
        <v>22</v>
      </c>
      <c r="B27" s="106" t="s">
        <v>120</v>
      </c>
      <c r="C27" s="107" t="s">
        <v>121</v>
      </c>
      <c r="D27" s="108" t="s">
        <v>60</v>
      </c>
      <c r="E27" s="109">
        <v>13131</v>
      </c>
      <c r="F27" s="106" t="s">
        <v>122</v>
      </c>
      <c r="G27" s="141" t="s">
        <v>123</v>
      </c>
      <c r="H27" s="80" t="s">
        <v>2</v>
      </c>
      <c r="I27" s="124" t="s">
        <v>1</v>
      </c>
      <c r="J27" s="88" t="str">
        <f t="shared" si="0"/>
        <v>18:10</v>
      </c>
      <c r="K27" s="180">
        <v>0.7999074074074074</v>
      </c>
      <c r="L27" s="90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1.0133000000000001</v>
      </c>
      <c r="M27" s="91">
        <f t="shared" si="1"/>
        <v>4.3534370370370279E-2</v>
      </c>
      <c r="N27" s="92">
        <f t="shared" si="2"/>
        <v>0.7857142857142857</v>
      </c>
      <c r="O27" s="115">
        <v>92248174</v>
      </c>
      <c r="P27" s="116">
        <v>1.0478000000000001</v>
      </c>
      <c r="Q27" s="117">
        <v>1.0111000000000001</v>
      </c>
      <c r="R27" s="117">
        <v>1.0133000000000001</v>
      </c>
      <c r="S27" s="117">
        <v>1.2917000000000001</v>
      </c>
      <c r="T27" s="179">
        <v>1.4367000000000001</v>
      </c>
      <c r="U27" s="117">
        <v>1.0304</v>
      </c>
      <c r="V27" s="117">
        <v>0.99550000000000005</v>
      </c>
      <c r="W27" s="117">
        <v>1.0091000000000001</v>
      </c>
      <c r="X27" s="117">
        <v>1.2706999999999999</v>
      </c>
      <c r="Y27" s="117">
        <v>1.3974</v>
      </c>
      <c r="Z27" s="97">
        <f t="shared" si="3"/>
        <v>0.96497423172361141</v>
      </c>
      <c r="AA27" s="98">
        <f t="shared" si="4"/>
        <v>0.96612965838509324</v>
      </c>
      <c r="AB27" s="99">
        <f t="shared" si="5"/>
        <v>1.0478000000000001</v>
      </c>
      <c r="AC27" s="100">
        <f t="shared" si="5"/>
        <v>1.0111000000000001</v>
      </c>
      <c r="AD27" s="100">
        <f t="shared" si="6"/>
        <v>1.0304</v>
      </c>
      <c r="AE27" s="101">
        <f t="shared" si="6"/>
        <v>0.99550000000000005</v>
      </c>
      <c r="AF27" s="102">
        <f t="shared" si="7"/>
        <v>1.0133000000000001</v>
      </c>
      <c r="AG27" s="103">
        <f t="shared" si="8"/>
        <v>0.97780838900553557</v>
      </c>
      <c r="AH27" s="103">
        <f t="shared" si="9"/>
        <v>1.0091000000000001</v>
      </c>
      <c r="AI27" s="101">
        <f t="shared" si="10"/>
        <v>0.97492143827639766</v>
      </c>
      <c r="AJ27" s="102">
        <f t="shared" si="11"/>
        <v>1.2917000000000001</v>
      </c>
      <c r="AK27" s="103">
        <f t="shared" si="12"/>
        <v>1.2464572151173889</v>
      </c>
      <c r="AL27" s="103">
        <f t="shared" si="13"/>
        <v>1.2706999999999999</v>
      </c>
      <c r="AM27" s="101">
        <f t="shared" si="14"/>
        <v>1.2276609569099379</v>
      </c>
      <c r="AN27" s="102">
        <f t="shared" si="15"/>
        <v>1.4367000000000001</v>
      </c>
      <c r="AO27" s="103">
        <f t="shared" si="16"/>
        <v>1.3863784787173126</v>
      </c>
      <c r="AP27" s="103">
        <f t="shared" si="17"/>
        <v>1.3974</v>
      </c>
      <c r="AQ27" s="101">
        <f t="shared" si="18"/>
        <v>1.3500695846273292</v>
      </c>
      <c r="AR27" s="80" t="s">
        <v>2</v>
      </c>
      <c r="AS27" s="80" t="s">
        <v>1</v>
      </c>
    </row>
    <row r="28" spans="1:45" s="111" customFormat="1" ht="13.7" customHeight="1" x14ac:dyDescent="0.2">
      <c r="A28" s="80"/>
      <c r="B28" s="155" t="s">
        <v>124</v>
      </c>
      <c r="C28" s="156" t="s">
        <v>55</v>
      </c>
      <c r="D28" s="83" t="s">
        <v>60</v>
      </c>
      <c r="E28" s="84">
        <v>11172</v>
      </c>
      <c r="F28" s="81" t="s">
        <v>125</v>
      </c>
      <c r="G28" s="85" t="s">
        <v>126</v>
      </c>
      <c r="H28" s="105" t="s">
        <v>2</v>
      </c>
      <c r="I28" s="159" t="s">
        <v>2</v>
      </c>
      <c r="J28" s="88" t="str">
        <f t="shared" si="0"/>
        <v>18:10</v>
      </c>
      <c r="K28" s="142" t="s">
        <v>127</v>
      </c>
      <c r="L28" s="90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1.0028398831797025</v>
      </c>
      <c r="M28" s="91"/>
      <c r="N28" s="92">
        <f t="shared" si="2"/>
        <v>1.5</v>
      </c>
      <c r="O28" s="93">
        <v>90518559</v>
      </c>
      <c r="P28" s="178">
        <v>1.0956999999999999</v>
      </c>
      <c r="Q28" s="179">
        <v>1.0442</v>
      </c>
      <c r="R28" s="179">
        <v>1.0523</v>
      </c>
      <c r="S28" s="179">
        <v>1.3527</v>
      </c>
      <c r="T28" s="179">
        <v>1.5148999999999999</v>
      </c>
      <c r="U28" s="117">
        <v>1.0692999999999999</v>
      </c>
      <c r="V28" s="123">
        <v>1.0216000000000001</v>
      </c>
      <c r="W28" s="123">
        <v>1.0487</v>
      </c>
      <c r="X28" s="123">
        <v>1.3196000000000001</v>
      </c>
      <c r="Y28" s="123">
        <v>1.4568000000000001</v>
      </c>
      <c r="Z28" s="97">
        <f t="shared" si="3"/>
        <v>0.95299808341699377</v>
      </c>
      <c r="AA28" s="98">
        <f t="shared" si="4"/>
        <v>0.95539137753670644</v>
      </c>
      <c r="AB28" s="99">
        <f t="shared" si="5"/>
        <v>1.0956999999999999</v>
      </c>
      <c r="AC28" s="100">
        <f t="shared" si="5"/>
        <v>1.0442</v>
      </c>
      <c r="AD28" s="100">
        <f t="shared" si="6"/>
        <v>1.0692999999999999</v>
      </c>
      <c r="AE28" s="101">
        <f t="shared" si="6"/>
        <v>1.0216000000000001</v>
      </c>
      <c r="AF28" s="102">
        <f t="shared" si="7"/>
        <v>1.0523</v>
      </c>
      <c r="AG28" s="103">
        <f t="shared" si="8"/>
        <v>1.0028398831797025</v>
      </c>
      <c r="AH28" s="103">
        <f t="shared" si="9"/>
        <v>1.0487</v>
      </c>
      <c r="AI28" s="101">
        <f t="shared" si="10"/>
        <v>1.001918937622744</v>
      </c>
      <c r="AJ28" s="102">
        <f t="shared" si="11"/>
        <v>1.3527</v>
      </c>
      <c r="AK28" s="103">
        <f t="shared" si="12"/>
        <v>1.2891205074381675</v>
      </c>
      <c r="AL28" s="103">
        <f t="shared" si="13"/>
        <v>1.3196000000000001</v>
      </c>
      <c r="AM28" s="101">
        <f t="shared" si="14"/>
        <v>1.2607344617974379</v>
      </c>
      <c r="AN28" s="102">
        <f t="shared" si="15"/>
        <v>1.5148999999999999</v>
      </c>
      <c r="AO28" s="103">
        <f t="shared" si="16"/>
        <v>1.4436967965684038</v>
      </c>
      <c r="AP28" s="103">
        <f t="shared" si="17"/>
        <v>1.4568000000000001</v>
      </c>
      <c r="AQ28" s="101">
        <f t="shared" si="18"/>
        <v>1.391814158795474</v>
      </c>
      <c r="AR28" s="104" t="s">
        <v>2</v>
      </c>
      <c r="AS28" s="104" t="s">
        <v>2</v>
      </c>
    </row>
    <row r="29" spans="1:45" s="111" customFormat="1" ht="13.7" customHeight="1" x14ac:dyDescent="0.25">
      <c r="A29" s="80"/>
      <c r="B29" s="106" t="s">
        <v>128</v>
      </c>
      <c r="C29" s="107" t="s">
        <v>75</v>
      </c>
      <c r="D29" s="108" t="s">
        <v>60</v>
      </c>
      <c r="E29" s="109">
        <v>11733</v>
      </c>
      <c r="F29" s="106" t="s">
        <v>129</v>
      </c>
      <c r="G29" s="118" t="s">
        <v>130</v>
      </c>
      <c r="H29" s="80" t="s">
        <v>1</v>
      </c>
      <c r="I29" s="124" t="s">
        <v>1</v>
      </c>
      <c r="J29" s="88" t="str">
        <f t="shared" si="0"/>
        <v>18:10</v>
      </c>
      <c r="K29" s="180" t="s">
        <v>127</v>
      </c>
      <c r="L29" s="90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0.97399999999999998</v>
      </c>
      <c r="M29" s="91"/>
      <c r="N29" s="114">
        <f t="shared" si="2"/>
        <v>1.5</v>
      </c>
      <c r="O29" s="136">
        <v>45065008</v>
      </c>
      <c r="P29" s="181">
        <v>1.0167999999999999</v>
      </c>
      <c r="Q29" s="182">
        <v>0.98129999999999995</v>
      </c>
      <c r="R29" s="182">
        <v>0.97799999999999998</v>
      </c>
      <c r="S29" s="182">
        <v>1.2556</v>
      </c>
      <c r="T29" s="182">
        <v>1.3983000000000001</v>
      </c>
      <c r="U29" s="182">
        <v>1.0007999999999999</v>
      </c>
      <c r="V29" s="130">
        <v>0.96689999999999998</v>
      </c>
      <c r="W29" s="130">
        <v>0.97399999999999998</v>
      </c>
      <c r="X29" s="130">
        <v>1.2355</v>
      </c>
      <c r="Y29" s="130">
        <v>1.3627</v>
      </c>
      <c r="Z29" s="97">
        <f t="shared" si="3"/>
        <v>0.96508654602675059</v>
      </c>
      <c r="AA29" s="98">
        <f t="shared" si="4"/>
        <v>0.96612709832134303</v>
      </c>
      <c r="AB29" s="99">
        <f t="shared" si="5"/>
        <v>1.0167999999999999</v>
      </c>
      <c r="AC29" s="100">
        <f t="shared" si="5"/>
        <v>0.98129999999999995</v>
      </c>
      <c r="AD29" s="100">
        <f t="shared" si="6"/>
        <v>1.0007999999999999</v>
      </c>
      <c r="AE29" s="101">
        <f t="shared" si="6"/>
        <v>0.96689999999999998</v>
      </c>
      <c r="AF29" s="102">
        <f t="shared" si="7"/>
        <v>0.97799999999999998</v>
      </c>
      <c r="AG29" s="103">
        <f t="shared" si="8"/>
        <v>0.94385464201416203</v>
      </c>
      <c r="AH29" s="103">
        <f t="shared" si="9"/>
        <v>0.97399999999999998</v>
      </c>
      <c r="AI29" s="101">
        <f t="shared" si="10"/>
        <v>0.94100779376498811</v>
      </c>
      <c r="AJ29" s="102">
        <f t="shared" si="11"/>
        <v>1.2556</v>
      </c>
      <c r="AK29" s="103">
        <f t="shared" si="12"/>
        <v>1.2117626671911881</v>
      </c>
      <c r="AL29" s="103">
        <f t="shared" si="13"/>
        <v>1.2355</v>
      </c>
      <c r="AM29" s="101">
        <f t="shared" si="14"/>
        <v>1.1936500299760193</v>
      </c>
      <c r="AN29" s="102">
        <f t="shared" si="15"/>
        <v>1.3983000000000001</v>
      </c>
      <c r="AO29" s="103">
        <f t="shared" si="16"/>
        <v>1.3494805173092055</v>
      </c>
      <c r="AP29" s="103">
        <f t="shared" si="17"/>
        <v>1.3627</v>
      </c>
      <c r="AQ29" s="101">
        <f t="shared" si="18"/>
        <v>1.3165413968824942</v>
      </c>
      <c r="AR29" s="80" t="s">
        <v>2</v>
      </c>
      <c r="AS29" s="80" t="s">
        <v>1</v>
      </c>
    </row>
    <row r="30" spans="1:45" s="111" customFormat="1" ht="13.7" customHeight="1" x14ac:dyDescent="0.2">
      <c r="A30" s="80"/>
      <c r="B30" s="106" t="s">
        <v>131</v>
      </c>
      <c r="C30" s="107" t="s">
        <v>55</v>
      </c>
      <c r="D30" s="108" t="s">
        <v>60</v>
      </c>
      <c r="E30" s="109">
        <v>9934</v>
      </c>
      <c r="F30" s="106" t="s">
        <v>132</v>
      </c>
      <c r="G30" s="141" t="s">
        <v>133</v>
      </c>
      <c r="H30" s="80" t="s">
        <v>1</v>
      </c>
      <c r="I30" s="124" t="s">
        <v>2</v>
      </c>
      <c r="J30" s="88" t="str">
        <f t="shared" si="0"/>
        <v>18:10</v>
      </c>
      <c r="K30" s="180" t="s">
        <v>127</v>
      </c>
      <c r="L30" s="90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0.91035680827334486</v>
      </c>
      <c r="M30" s="91"/>
      <c r="N30" s="114">
        <f t="shared" si="2"/>
        <v>1.5</v>
      </c>
      <c r="O30" s="115">
        <v>91916214</v>
      </c>
      <c r="P30" s="116">
        <v>1.0078</v>
      </c>
      <c r="Q30" s="117">
        <v>0.95809999999999995</v>
      </c>
      <c r="R30" s="117">
        <v>0.96120000000000005</v>
      </c>
      <c r="S30" s="117">
        <v>1.2438</v>
      </c>
      <c r="T30" s="179">
        <v>1.3974</v>
      </c>
      <c r="U30" s="117">
        <v>0.98629999999999995</v>
      </c>
      <c r="V30" s="130">
        <v>0.93979999999999997</v>
      </c>
      <c r="W30" s="130">
        <v>0.95540000000000003</v>
      </c>
      <c r="X30" s="130">
        <v>1.2173</v>
      </c>
      <c r="Y30" s="130">
        <v>1.3461000000000001</v>
      </c>
      <c r="Z30" s="97">
        <f t="shared" si="3"/>
        <v>0.95068465965469329</v>
      </c>
      <c r="AA30" s="98">
        <f t="shared" si="4"/>
        <v>0.95285410118625169</v>
      </c>
      <c r="AB30" s="99">
        <f t="shared" si="5"/>
        <v>1.0078</v>
      </c>
      <c r="AC30" s="100">
        <f t="shared" si="5"/>
        <v>0.95809999999999995</v>
      </c>
      <c r="AD30" s="100">
        <f t="shared" si="6"/>
        <v>0.98629999999999995</v>
      </c>
      <c r="AE30" s="101">
        <f t="shared" si="6"/>
        <v>0.93979999999999997</v>
      </c>
      <c r="AF30" s="102">
        <f t="shared" si="7"/>
        <v>0.96120000000000005</v>
      </c>
      <c r="AG30" s="103">
        <f t="shared" si="8"/>
        <v>0.91379809486009123</v>
      </c>
      <c r="AH30" s="103">
        <f t="shared" si="9"/>
        <v>0.95540000000000003</v>
      </c>
      <c r="AI30" s="101">
        <f t="shared" si="10"/>
        <v>0.91035680827334486</v>
      </c>
      <c r="AJ30" s="102">
        <f t="shared" si="11"/>
        <v>1.2438</v>
      </c>
      <c r="AK30" s="103">
        <f t="shared" si="12"/>
        <v>1.1824615796785076</v>
      </c>
      <c r="AL30" s="103">
        <f t="shared" si="13"/>
        <v>1.2173</v>
      </c>
      <c r="AM30" s="101">
        <f t="shared" si="14"/>
        <v>1.1599092973740242</v>
      </c>
      <c r="AN30" s="102">
        <f t="shared" si="15"/>
        <v>1.3974</v>
      </c>
      <c r="AO30" s="103">
        <f t="shared" si="16"/>
        <v>1.3284867434014684</v>
      </c>
      <c r="AP30" s="103">
        <f t="shared" si="17"/>
        <v>1.3461000000000001</v>
      </c>
      <c r="AQ30" s="101">
        <f t="shared" si="18"/>
        <v>1.2826369056068134</v>
      </c>
      <c r="AR30" s="80" t="s">
        <v>1</v>
      </c>
      <c r="AS30" s="80" t="s">
        <v>2</v>
      </c>
    </row>
    <row r="31" spans="1:45" s="111" customFormat="1" ht="12.75" customHeight="1" x14ac:dyDescent="0.2">
      <c r="A31" s="80"/>
      <c r="B31" s="106" t="s">
        <v>134</v>
      </c>
      <c r="C31" s="107" t="s">
        <v>55</v>
      </c>
      <c r="D31" s="108" t="s">
        <v>60</v>
      </c>
      <c r="E31" s="109">
        <v>15735</v>
      </c>
      <c r="F31" s="106" t="s">
        <v>112</v>
      </c>
      <c r="G31" s="141" t="s">
        <v>135</v>
      </c>
      <c r="H31" s="86" t="s">
        <v>1</v>
      </c>
      <c r="I31" s="112" t="s">
        <v>2</v>
      </c>
      <c r="J31" s="88" t="str">
        <f t="shared" si="0"/>
        <v>18:00</v>
      </c>
      <c r="K31" s="89" t="s">
        <v>127</v>
      </c>
      <c r="L31" s="90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0.86059645923884232</v>
      </c>
      <c r="M31" s="91"/>
      <c r="N31" s="92">
        <f t="shared" si="2"/>
        <v>1.5</v>
      </c>
      <c r="O31" s="115">
        <v>90059026</v>
      </c>
      <c r="P31" s="116">
        <v>0.95569999999999999</v>
      </c>
      <c r="Q31" s="117">
        <v>0.91080000000000005</v>
      </c>
      <c r="R31" s="117">
        <v>0.90500000000000003</v>
      </c>
      <c r="S31" s="117">
        <v>1.1825000000000001</v>
      </c>
      <c r="T31" s="179">
        <v>1.3283</v>
      </c>
      <c r="U31" s="117">
        <v>0.94330000000000003</v>
      </c>
      <c r="V31" s="130">
        <v>0.90039999999999998</v>
      </c>
      <c r="W31" s="130">
        <v>0.90159999999999996</v>
      </c>
      <c r="X31" s="130">
        <v>1.1673</v>
      </c>
      <c r="Y31" s="130">
        <v>1.2927</v>
      </c>
      <c r="Z31" s="97">
        <f t="shared" si="3"/>
        <v>0.95301872972690183</v>
      </c>
      <c r="AA31" s="98">
        <f t="shared" si="4"/>
        <v>0.95452136117884023</v>
      </c>
      <c r="AB31" s="99">
        <f t="shared" si="5"/>
        <v>0.95569999999999999</v>
      </c>
      <c r="AC31" s="100">
        <f t="shared" si="5"/>
        <v>0.91080000000000005</v>
      </c>
      <c r="AD31" s="100">
        <f t="shared" si="6"/>
        <v>0.94330000000000003</v>
      </c>
      <c r="AE31" s="101">
        <f t="shared" si="6"/>
        <v>0.90039999999999998</v>
      </c>
      <c r="AF31" s="102">
        <f t="shared" si="7"/>
        <v>0.90500000000000003</v>
      </c>
      <c r="AG31" s="103">
        <f t="shared" si="8"/>
        <v>0.86248195040284614</v>
      </c>
      <c r="AH31" s="103">
        <f t="shared" si="9"/>
        <v>0.90159999999999996</v>
      </c>
      <c r="AI31" s="101">
        <f t="shared" si="10"/>
        <v>0.86059645923884232</v>
      </c>
      <c r="AJ31" s="102">
        <f t="shared" si="11"/>
        <v>1.1825000000000001</v>
      </c>
      <c r="AK31" s="103">
        <f t="shared" si="12"/>
        <v>1.1269446479020615</v>
      </c>
      <c r="AL31" s="103">
        <f t="shared" si="13"/>
        <v>1.1673</v>
      </c>
      <c r="AM31" s="101">
        <f t="shared" si="14"/>
        <v>1.1142127849040602</v>
      </c>
      <c r="AN31" s="102">
        <f t="shared" si="15"/>
        <v>1.3283</v>
      </c>
      <c r="AO31" s="103">
        <f t="shared" si="16"/>
        <v>1.2658947786962438</v>
      </c>
      <c r="AP31" s="103">
        <f t="shared" si="17"/>
        <v>1.2927</v>
      </c>
      <c r="AQ31" s="101">
        <f t="shared" si="18"/>
        <v>1.2339097635958867</v>
      </c>
      <c r="AR31" s="86" t="s">
        <v>1</v>
      </c>
      <c r="AS31" s="183" t="s">
        <v>2</v>
      </c>
    </row>
    <row r="32" spans="1:45" s="111" customFormat="1" ht="12.75" customHeight="1" x14ac:dyDescent="0.2">
      <c r="A32" s="80"/>
      <c r="B32" s="106" t="s">
        <v>136</v>
      </c>
      <c r="C32" s="107" t="s">
        <v>137</v>
      </c>
      <c r="D32" s="108" t="s">
        <v>56</v>
      </c>
      <c r="E32" s="109">
        <v>123</v>
      </c>
      <c r="F32" s="106" t="s">
        <v>57</v>
      </c>
      <c r="G32" s="118" t="s">
        <v>138</v>
      </c>
      <c r="H32" s="86" t="s">
        <v>2</v>
      </c>
      <c r="I32" s="119" t="s">
        <v>2</v>
      </c>
      <c r="J32" s="88" t="str">
        <f t="shared" si="0"/>
        <v>18:00</v>
      </c>
      <c r="K32" s="89" t="s">
        <v>127</v>
      </c>
      <c r="L32" s="90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0.74364033409998787</v>
      </c>
      <c r="M32" s="91"/>
      <c r="N32" s="92">
        <f t="shared" si="2"/>
        <v>1.5</v>
      </c>
      <c r="O32" s="115">
        <v>92226193</v>
      </c>
      <c r="P32" s="121">
        <v>0.82609999999999995</v>
      </c>
      <c r="Q32" s="122">
        <v>0.78839999999999999</v>
      </c>
      <c r="R32" s="122">
        <v>0.7792</v>
      </c>
      <c r="S32" s="122">
        <v>1.0207999999999999</v>
      </c>
      <c r="T32" s="123">
        <v>1.1511</v>
      </c>
      <c r="U32" s="121">
        <v>0.80710999999999999</v>
      </c>
      <c r="V32" s="122">
        <v>0.77590000000000003</v>
      </c>
      <c r="W32" s="122">
        <v>0.7762</v>
      </c>
      <c r="X32" s="122">
        <v>0.99880000000000002</v>
      </c>
      <c r="Y32" s="122">
        <v>1.1006</v>
      </c>
      <c r="Z32" s="97">
        <f t="shared" si="3"/>
        <v>0.95436387846507686</v>
      </c>
      <c r="AA32" s="98">
        <f t="shared" si="4"/>
        <v>0.96133116923343787</v>
      </c>
      <c r="AB32" s="99">
        <f t="shared" si="5"/>
        <v>0.82609999999999995</v>
      </c>
      <c r="AC32" s="100">
        <f t="shared" si="5"/>
        <v>0.78839999999999999</v>
      </c>
      <c r="AD32" s="100">
        <f t="shared" si="6"/>
        <v>0.80710999999999999</v>
      </c>
      <c r="AE32" s="101">
        <f t="shared" si="6"/>
        <v>0.77590000000000003</v>
      </c>
      <c r="AF32" s="102">
        <f t="shared" si="7"/>
        <v>0.7792</v>
      </c>
      <c r="AG32" s="103">
        <f t="shared" si="8"/>
        <v>0.74364033409998787</v>
      </c>
      <c r="AH32" s="103">
        <f t="shared" si="9"/>
        <v>0.7762</v>
      </c>
      <c r="AI32" s="101">
        <f t="shared" si="10"/>
        <v>0.74618525355899445</v>
      </c>
      <c r="AJ32" s="102">
        <f t="shared" si="11"/>
        <v>1.0207999999999999</v>
      </c>
      <c r="AK32" s="103">
        <f t="shared" si="12"/>
        <v>0.97421464713715045</v>
      </c>
      <c r="AL32" s="103">
        <f t="shared" si="13"/>
        <v>0.99880000000000002</v>
      </c>
      <c r="AM32" s="101">
        <f t="shared" si="14"/>
        <v>0.96017757183035779</v>
      </c>
      <c r="AN32" s="102">
        <f t="shared" si="15"/>
        <v>1.1511</v>
      </c>
      <c r="AO32" s="103">
        <f t="shared" si="16"/>
        <v>1.09856826050115</v>
      </c>
      <c r="AP32" s="103">
        <f t="shared" si="17"/>
        <v>1.1006</v>
      </c>
      <c r="AQ32" s="101">
        <f t="shared" si="18"/>
        <v>1.0580410848583217</v>
      </c>
      <c r="AR32" s="86" t="s">
        <v>2</v>
      </c>
      <c r="AS32" s="80" t="s">
        <v>2</v>
      </c>
    </row>
    <row r="33" spans="1:45" s="207" customFormat="1" ht="12.75" customHeight="1" thickBot="1" x14ac:dyDescent="0.25">
      <c r="A33" s="184"/>
      <c r="B33" s="185" t="s">
        <v>139</v>
      </c>
      <c r="C33" s="186" t="s">
        <v>55</v>
      </c>
      <c r="D33" s="187" t="s">
        <v>56</v>
      </c>
      <c r="E33" s="188">
        <v>19</v>
      </c>
      <c r="F33" s="185" t="s">
        <v>57</v>
      </c>
      <c r="G33" s="189" t="s">
        <v>140</v>
      </c>
      <c r="H33" s="190" t="s">
        <v>1</v>
      </c>
      <c r="I33" s="191" t="s">
        <v>2</v>
      </c>
      <c r="J33" s="192" t="str">
        <f t="shared" si="0"/>
        <v>18:00</v>
      </c>
      <c r="K33" s="184" t="s">
        <v>127</v>
      </c>
      <c r="L33" s="193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0.74618525355899445</v>
      </c>
      <c r="M33" s="194"/>
      <c r="N33" s="195">
        <f t="shared" si="2"/>
        <v>1.5</v>
      </c>
      <c r="O33" s="196">
        <v>48218696</v>
      </c>
      <c r="P33" s="197">
        <v>0.82609999999999995</v>
      </c>
      <c r="Q33" s="198">
        <v>0.78839999999999999</v>
      </c>
      <c r="R33" s="198">
        <v>0.7792</v>
      </c>
      <c r="S33" s="198">
        <v>1.0207999999999999</v>
      </c>
      <c r="T33" s="199">
        <v>1.1511</v>
      </c>
      <c r="U33" s="198">
        <v>0.80710999999999999</v>
      </c>
      <c r="V33" s="198">
        <v>0.77590000000000003</v>
      </c>
      <c r="W33" s="198">
        <v>0.7762</v>
      </c>
      <c r="X33" s="198">
        <v>0.99880000000000002</v>
      </c>
      <c r="Y33" s="198">
        <v>1.1006</v>
      </c>
      <c r="Z33" s="200">
        <f t="shared" si="3"/>
        <v>0.95436387846507686</v>
      </c>
      <c r="AA33" s="201">
        <f t="shared" si="4"/>
        <v>0.96133116923343787</v>
      </c>
      <c r="AB33" s="202">
        <f t="shared" si="5"/>
        <v>0.82609999999999995</v>
      </c>
      <c r="AC33" s="203">
        <f t="shared" si="5"/>
        <v>0.78839999999999999</v>
      </c>
      <c r="AD33" s="203">
        <f t="shared" si="6"/>
        <v>0.80710999999999999</v>
      </c>
      <c r="AE33" s="204">
        <f t="shared" si="6"/>
        <v>0.77590000000000003</v>
      </c>
      <c r="AF33" s="205">
        <f t="shared" si="7"/>
        <v>0.7792</v>
      </c>
      <c r="AG33" s="206">
        <f t="shared" si="8"/>
        <v>0.74364033409998787</v>
      </c>
      <c r="AH33" s="206">
        <f t="shared" si="9"/>
        <v>0.7762</v>
      </c>
      <c r="AI33" s="204">
        <f t="shared" si="10"/>
        <v>0.74618525355899445</v>
      </c>
      <c r="AJ33" s="205">
        <f t="shared" si="11"/>
        <v>1.0207999999999999</v>
      </c>
      <c r="AK33" s="206">
        <f t="shared" si="12"/>
        <v>0.97421464713715045</v>
      </c>
      <c r="AL33" s="206">
        <f t="shared" si="13"/>
        <v>0.99880000000000002</v>
      </c>
      <c r="AM33" s="204">
        <f t="shared" si="14"/>
        <v>0.96017757183035779</v>
      </c>
      <c r="AN33" s="205">
        <f t="shared" si="15"/>
        <v>1.1511</v>
      </c>
      <c r="AO33" s="206">
        <f t="shared" si="16"/>
        <v>1.09856826050115</v>
      </c>
      <c r="AP33" s="206">
        <f t="shared" si="17"/>
        <v>1.1006</v>
      </c>
      <c r="AQ33" s="204">
        <f t="shared" si="18"/>
        <v>1.0580410848583217</v>
      </c>
      <c r="AR33" s="190" t="s">
        <v>1</v>
      </c>
      <c r="AS33" s="184" t="s">
        <v>2</v>
      </c>
    </row>
    <row r="34" spans="1:45" s="79" customFormat="1" ht="12.75" customHeight="1" x14ac:dyDescent="0.25">
      <c r="A34" s="105"/>
      <c r="B34" s="81"/>
      <c r="C34" s="82"/>
      <c r="D34" s="83"/>
      <c r="E34" s="84"/>
      <c r="F34" s="81"/>
      <c r="G34" s="85"/>
      <c r="H34" s="105"/>
      <c r="I34" s="159"/>
      <c r="J34" s="208"/>
      <c r="K34" s="209"/>
      <c r="L34" s="153"/>
      <c r="M34" s="210"/>
      <c r="N34" s="114"/>
      <c r="O34" s="211"/>
      <c r="P34" s="137"/>
      <c r="Q34" s="138"/>
      <c r="R34" s="138"/>
      <c r="S34" s="138"/>
      <c r="T34" s="138"/>
      <c r="U34" s="130"/>
      <c r="V34" s="96"/>
      <c r="W34" s="96"/>
      <c r="X34" s="96"/>
      <c r="Y34" s="96"/>
      <c r="Z34" s="131"/>
      <c r="AA34" s="212"/>
      <c r="AB34" s="132"/>
      <c r="AC34" s="133"/>
      <c r="AD34" s="133"/>
      <c r="AE34" s="213"/>
      <c r="AF34" s="134"/>
      <c r="AG34" s="135"/>
      <c r="AH34" s="135"/>
      <c r="AI34" s="213"/>
      <c r="AJ34" s="134"/>
      <c r="AK34" s="135"/>
      <c r="AL34" s="135"/>
      <c r="AM34" s="213"/>
      <c r="AN34" s="134"/>
      <c r="AO34" s="135"/>
      <c r="AP34" s="135"/>
      <c r="AQ34" s="213"/>
      <c r="AR34" s="105"/>
      <c r="AS34" s="105"/>
    </row>
    <row r="35" spans="1:45" s="111" customFormat="1" ht="12.75" customHeight="1" x14ac:dyDescent="0.2">
      <c r="A35" s="80"/>
      <c r="B35" s="106" t="s">
        <v>141</v>
      </c>
      <c r="C35" s="107"/>
      <c r="D35" s="108"/>
      <c r="E35" s="109"/>
      <c r="F35" s="110"/>
      <c r="G35" s="140"/>
      <c r="H35" s="80"/>
      <c r="I35" s="124"/>
      <c r="J35" s="88"/>
      <c r="K35" s="113"/>
      <c r="L35" s="90"/>
      <c r="M35" s="214"/>
      <c r="N35" s="114"/>
      <c r="O35" s="115"/>
      <c r="P35" s="116"/>
      <c r="Q35" s="117"/>
      <c r="R35" s="117"/>
      <c r="S35" s="117"/>
      <c r="T35" s="117"/>
      <c r="U35" s="117"/>
      <c r="V35" s="117"/>
      <c r="W35" s="117"/>
      <c r="X35" s="117"/>
      <c r="Y35" s="117"/>
      <c r="Z35" s="97"/>
      <c r="AA35" s="98"/>
      <c r="AB35" s="99"/>
      <c r="AC35" s="100"/>
      <c r="AD35" s="100"/>
      <c r="AE35" s="101"/>
      <c r="AF35" s="102"/>
      <c r="AG35" s="103"/>
      <c r="AH35" s="103"/>
      <c r="AI35" s="101"/>
      <c r="AJ35" s="102"/>
      <c r="AK35" s="103"/>
      <c r="AL35" s="103"/>
      <c r="AM35" s="101"/>
      <c r="AN35" s="102"/>
      <c r="AO35" s="103"/>
      <c r="AP35" s="103"/>
      <c r="AQ35" s="101"/>
      <c r="AR35" s="80"/>
      <c r="AS35" s="80"/>
    </row>
    <row r="36" spans="1:45" s="111" customFormat="1" ht="12.75" customHeight="1" x14ac:dyDescent="0.25">
      <c r="A36" s="80"/>
      <c r="B36" s="215" t="s">
        <v>142</v>
      </c>
      <c r="C36" s="216"/>
      <c r="D36" s="217"/>
      <c r="E36" s="216"/>
      <c r="F36" s="215"/>
      <c r="G36" s="139"/>
      <c r="H36" s="218"/>
      <c r="I36" s="219"/>
      <c r="J36" s="88"/>
      <c r="K36" s="180"/>
      <c r="L36" s="220"/>
      <c r="M36" s="221"/>
      <c r="N36" s="92"/>
      <c r="O36" s="222"/>
      <c r="P36" s="121"/>
      <c r="Q36" s="122"/>
      <c r="R36" s="122"/>
      <c r="S36" s="122"/>
      <c r="T36" s="123"/>
      <c r="U36" s="122"/>
      <c r="V36" s="95"/>
      <c r="W36" s="95"/>
      <c r="X36" s="95"/>
      <c r="Y36" s="95"/>
      <c r="Z36" s="97"/>
      <c r="AA36" s="98"/>
      <c r="AB36" s="99"/>
      <c r="AC36" s="223"/>
      <c r="AD36" s="223"/>
      <c r="AE36" s="101"/>
      <c r="AF36" s="224"/>
      <c r="AG36" s="223"/>
      <c r="AH36" s="103"/>
      <c r="AI36" s="101"/>
      <c r="AJ36" s="224"/>
      <c r="AK36" s="223"/>
      <c r="AL36" s="103"/>
      <c r="AM36" s="101"/>
      <c r="AN36" s="224"/>
      <c r="AO36" s="223"/>
      <c r="AP36" s="103"/>
      <c r="AQ36" s="101"/>
      <c r="AR36" s="218"/>
      <c r="AS36" s="218"/>
    </row>
    <row r="37" spans="1:45" s="111" customFormat="1" ht="12.75" customHeight="1" x14ac:dyDescent="0.2">
      <c r="A37" s="80"/>
      <c r="B37" s="106"/>
      <c r="C37" s="107"/>
      <c r="D37" s="108"/>
      <c r="E37" s="109"/>
      <c r="F37" s="106"/>
      <c r="G37" s="118"/>
      <c r="H37" s="86"/>
      <c r="I37" s="119"/>
      <c r="J37" s="88"/>
      <c r="K37" s="89"/>
      <c r="L37" s="90"/>
      <c r="M37" s="214"/>
      <c r="N37" s="114"/>
      <c r="O37" s="115"/>
      <c r="P37" s="121"/>
      <c r="Q37" s="122"/>
      <c r="R37" s="122"/>
      <c r="S37" s="122"/>
      <c r="T37" s="123"/>
      <c r="U37" s="122"/>
      <c r="V37" s="122"/>
      <c r="W37" s="122"/>
      <c r="X37" s="122"/>
      <c r="Y37" s="122"/>
      <c r="Z37" s="97"/>
      <c r="AA37" s="98"/>
      <c r="AB37" s="99"/>
      <c r="AC37" s="100"/>
      <c r="AD37" s="100"/>
      <c r="AE37" s="101"/>
      <c r="AF37" s="102"/>
      <c r="AG37" s="103"/>
      <c r="AH37" s="103"/>
      <c r="AI37" s="101"/>
      <c r="AJ37" s="102"/>
      <c r="AK37" s="103"/>
      <c r="AL37" s="103"/>
      <c r="AM37" s="101"/>
      <c r="AN37" s="102"/>
      <c r="AO37" s="103"/>
      <c r="AP37" s="103"/>
      <c r="AQ37" s="101"/>
      <c r="AR37" s="86"/>
      <c r="AS37" s="80"/>
    </row>
    <row r="38" spans="1:45" s="111" customFormat="1" ht="12.75" customHeight="1" x14ac:dyDescent="0.2">
      <c r="A38" s="80"/>
      <c r="B38" s="106"/>
      <c r="C38" s="107"/>
      <c r="D38" s="108"/>
      <c r="E38" s="109"/>
      <c r="F38" s="106"/>
      <c r="G38" s="118"/>
      <c r="H38" s="86"/>
      <c r="I38" s="119"/>
      <c r="J38" s="88"/>
      <c r="K38" s="89"/>
      <c r="L38" s="90"/>
      <c r="M38" s="214"/>
      <c r="N38" s="92"/>
      <c r="O38" s="115"/>
      <c r="P38" s="121"/>
      <c r="Q38" s="122"/>
      <c r="R38" s="122"/>
      <c r="S38" s="122"/>
      <c r="T38" s="123"/>
      <c r="U38" s="122"/>
      <c r="V38" s="122"/>
      <c r="W38" s="122"/>
      <c r="X38" s="122"/>
      <c r="Y38" s="122"/>
      <c r="Z38" s="97"/>
      <c r="AA38" s="98"/>
      <c r="AB38" s="99"/>
      <c r="AC38" s="100"/>
      <c r="AD38" s="100"/>
      <c r="AE38" s="101"/>
      <c r="AF38" s="102"/>
      <c r="AG38" s="103"/>
      <c r="AH38" s="103"/>
      <c r="AI38" s="101"/>
      <c r="AJ38" s="102"/>
      <c r="AK38" s="103"/>
      <c r="AL38" s="103"/>
      <c r="AM38" s="101"/>
      <c r="AN38" s="102"/>
      <c r="AO38" s="103"/>
      <c r="AP38" s="103"/>
      <c r="AQ38" s="101"/>
      <c r="AR38" s="86"/>
      <c r="AS38" s="80"/>
    </row>
    <row r="39" spans="1:45" s="111" customFormat="1" ht="13.7" customHeight="1" x14ac:dyDescent="0.2">
      <c r="A39" s="80"/>
      <c r="B39" s="81"/>
      <c r="C39" s="82"/>
      <c r="D39" s="83"/>
      <c r="E39" s="84"/>
      <c r="F39" s="155"/>
      <c r="G39" s="79"/>
      <c r="H39" s="105"/>
      <c r="I39" s="159"/>
      <c r="J39" s="88"/>
      <c r="K39" s="180"/>
      <c r="L39" s="90"/>
      <c r="M39" s="214"/>
      <c r="N39" s="92"/>
      <c r="O39" s="93"/>
      <c r="P39" s="116"/>
      <c r="Q39" s="117"/>
      <c r="R39" s="117"/>
      <c r="S39" s="117"/>
      <c r="T39" s="117"/>
      <c r="U39" s="117"/>
      <c r="V39" s="117"/>
      <c r="W39" s="117"/>
      <c r="X39" s="117"/>
      <c r="Y39" s="117"/>
      <c r="Z39" s="97"/>
      <c r="AA39" s="98"/>
      <c r="AB39" s="99"/>
      <c r="AC39" s="100"/>
      <c r="AD39" s="100"/>
      <c r="AE39" s="101"/>
      <c r="AF39" s="102"/>
      <c r="AG39" s="103"/>
      <c r="AH39" s="103"/>
      <c r="AI39" s="101"/>
      <c r="AJ39" s="102"/>
      <c r="AK39" s="103"/>
      <c r="AL39" s="103"/>
      <c r="AM39" s="101"/>
      <c r="AN39" s="102"/>
      <c r="AO39" s="103"/>
      <c r="AP39" s="103"/>
      <c r="AQ39" s="101"/>
      <c r="AR39" s="105"/>
      <c r="AS39" s="105"/>
    </row>
    <row r="40" spans="1:45" s="111" customFormat="1" ht="12.75" customHeight="1" x14ac:dyDescent="0.2">
      <c r="A40" s="80"/>
      <c r="B40" s="106"/>
      <c r="C40" s="107"/>
      <c r="D40" s="108"/>
      <c r="E40" s="109"/>
      <c r="F40" s="106"/>
      <c r="G40" s="141"/>
      <c r="H40" s="86"/>
      <c r="I40" s="112"/>
      <c r="J40" s="88"/>
      <c r="K40" s="142"/>
      <c r="L40" s="90"/>
      <c r="M40" s="214"/>
      <c r="N40" s="114"/>
      <c r="O40" s="129"/>
      <c r="P40" s="116"/>
      <c r="Q40" s="117"/>
      <c r="R40" s="117"/>
      <c r="S40" s="117"/>
      <c r="T40" s="117"/>
      <c r="U40" s="117"/>
      <c r="V40" s="117"/>
      <c r="W40" s="117"/>
      <c r="X40" s="117"/>
      <c r="Y40" s="117"/>
      <c r="Z40" s="97"/>
      <c r="AA40" s="98"/>
      <c r="AB40" s="99"/>
      <c r="AC40" s="100"/>
      <c r="AD40" s="100"/>
      <c r="AE40" s="101"/>
      <c r="AF40" s="102"/>
      <c r="AG40" s="103"/>
      <c r="AH40" s="103"/>
      <c r="AI40" s="101"/>
      <c r="AJ40" s="102"/>
      <c r="AK40" s="103"/>
      <c r="AL40" s="103"/>
      <c r="AM40" s="101"/>
      <c r="AN40" s="102"/>
      <c r="AO40" s="103"/>
      <c r="AP40" s="103"/>
      <c r="AQ40" s="101"/>
      <c r="AR40" s="86"/>
      <c r="AS40" s="86"/>
    </row>
    <row r="41" spans="1:45" s="111" customFormat="1" ht="13.7" customHeight="1" x14ac:dyDescent="0.2">
      <c r="A41" s="80"/>
      <c r="B41" s="81"/>
      <c r="C41" s="82"/>
      <c r="D41" s="83"/>
      <c r="E41" s="84"/>
      <c r="F41" s="155"/>
      <c r="G41" s="82"/>
      <c r="H41" s="105"/>
      <c r="I41" s="159"/>
      <c r="J41" s="88"/>
      <c r="K41" s="113"/>
      <c r="L41" s="90"/>
      <c r="M41" s="214"/>
      <c r="N41" s="92"/>
      <c r="O41" s="93"/>
      <c r="P41" s="116"/>
      <c r="Q41" s="117"/>
      <c r="R41" s="117"/>
      <c r="S41" s="117"/>
      <c r="T41" s="117"/>
      <c r="U41" s="117"/>
      <c r="V41" s="117"/>
      <c r="W41" s="117"/>
      <c r="X41" s="117"/>
      <c r="Y41" s="117"/>
      <c r="Z41" s="97"/>
      <c r="AA41" s="98"/>
      <c r="AB41" s="99"/>
      <c r="AC41" s="100"/>
      <c r="AD41" s="100"/>
      <c r="AE41" s="101"/>
      <c r="AF41" s="102"/>
      <c r="AG41" s="103"/>
      <c r="AH41" s="103"/>
      <c r="AI41" s="101"/>
      <c r="AJ41" s="102"/>
      <c r="AK41" s="103"/>
      <c r="AL41" s="103"/>
      <c r="AM41" s="101"/>
      <c r="AN41" s="102"/>
      <c r="AO41" s="103"/>
      <c r="AP41" s="103"/>
      <c r="AQ41" s="101"/>
      <c r="AR41" s="105"/>
      <c r="AS41" s="105"/>
    </row>
    <row r="42" spans="1:45" s="111" customFormat="1" ht="13.7" customHeight="1" x14ac:dyDescent="0.2">
      <c r="A42" s="80"/>
      <c r="B42" s="110"/>
      <c r="C42" s="147"/>
      <c r="D42" s="148"/>
      <c r="E42" s="147"/>
      <c r="F42" s="149"/>
      <c r="G42" s="118"/>
      <c r="H42" s="80"/>
      <c r="I42" s="124"/>
      <c r="J42" s="88"/>
      <c r="K42" s="142"/>
      <c r="L42" s="90"/>
      <c r="M42" s="214"/>
      <c r="N42" s="114"/>
      <c r="O42" s="150"/>
      <c r="P42" s="178"/>
      <c r="Q42" s="179"/>
      <c r="R42" s="179"/>
      <c r="S42" s="179"/>
      <c r="T42" s="179"/>
      <c r="U42" s="179"/>
      <c r="V42" s="130"/>
      <c r="W42" s="130"/>
      <c r="X42" s="130"/>
      <c r="Y42" s="130"/>
      <c r="Z42" s="97"/>
      <c r="AA42" s="98"/>
      <c r="AB42" s="99"/>
      <c r="AC42" s="100"/>
      <c r="AD42" s="100"/>
      <c r="AE42" s="101"/>
      <c r="AF42" s="102"/>
      <c r="AG42" s="103"/>
      <c r="AH42" s="103"/>
      <c r="AI42" s="101"/>
      <c r="AJ42" s="102"/>
      <c r="AK42" s="103"/>
      <c r="AL42" s="103"/>
      <c r="AM42" s="101"/>
      <c r="AN42" s="102"/>
      <c r="AO42" s="103"/>
      <c r="AP42" s="103"/>
      <c r="AQ42" s="101"/>
      <c r="AR42" s="80"/>
      <c r="AS42" s="80"/>
    </row>
    <row r="43" spans="1:45" s="111" customFormat="1" ht="13.7" customHeight="1" x14ac:dyDescent="0.2">
      <c r="A43" s="80"/>
      <c r="B43" s="155"/>
      <c r="C43" s="156"/>
      <c r="D43" s="157"/>
      <c r="E43" s="156"/>
      <c r="F43" s="158"/>
      <c r="G43" s="85"/>
      <c r="H43" s="105"/>
      <c r="I43" s="159"/>
      <c r="J43" s="88"/>
      <c r="K43" s="142"/>
      <c r="L43" s="90"/>
      <c r="M43" s="214"/>
      <c r="N43" s="92"/>
      <c r="O43" s="160"/>
      <c r="P43" s="225"/>
      <c r="Q43" s="152"/>
      <c r="R43" s="152"/>
      <c r="S43" s="152"/>
      <c r="T43" s="152"/>
      <c r="U43" s="152"/>
      <c r="V43" s="152"/>
      <c r="W43" s="152"/>
      <c r="X43" s="152"/>
      <c r="Y43" s="152"/>
      <c r="Z43" s="97"/>
      <c r="AA43" s="98"/>
      <c r="AB43" s="99"/>
      <c r="AC43" s="100"/>
      <c r="AD43" s="100"/>
      <c r="AE43" s="101"/>
      <c r="AF43" s="102"/>
      <c r="AG43" s="103"/>
      <c r="AH43" s="103"/>
      <c r="AI43" s="101"/>
      <c r="AJ43" s="102"/>
      <c r="AK43" s="103"/>
      <c r="AL43" s="103"/>
      <c r="AM43" s="101"/>
      <c r="AN43" s="102"/>
      <c r="AO43" s="103"/>
      <c r="AP43" s="103"/>
      <c r="AQ43" s="101"/>
      <c r="AR43" s="105"/>
      <c r="AS43" s="105"/>
    </row>
    <row r="44" spans="1:45" s="79" customFormat="1" ht="12.6" customHeight="1" x14ac:dyDescent="0.2">
      <c r="A44" s="80"/>
      <c r="B44" s="81"/>
      <c r="C44" s="82"/>
      <c r="D44" s="83"/>
      <c r="E44" s="84"/>
      <c r="F44" s="81"/>
      <c r="G44" s="226"/>
      <c r="H44" s="104"/>
      <c r="I44" s="227"/>
      <c r="J44" s="88"/>
      <c r="K44" s="89"/>
      <c r="L44" s="153"/>
      <c r="M44" s="214"/>
      <c r="N44" s="114"/>
      <c r="O44" s="93"/>
      <c r="P44" s="151"/>
      <c r="Q44" s="152"/>
      <c r="R44" s="152"/>
      <c r="S44" s="152"/>
      <c r="T44" s="152"/>
      <c r="U44" s="152"/>
      <c r="V44" s="152"/>
      <c r="W44" s="152"/>
      <c r="X44" s="152"/>
      <c r="Y44" s="152"/>
      <c r="Z44" s="131"/>
      <c r="AA44" s="98"/>
      <c r="AB44" s="132"/>
      <c r="AC44" s="133"/>
      <c r="AD44" s="133"/>
      <c r="AE44" s="101"/>
      <c r="AF44" s="134"/>
      <c r="AG44" s="135"/>
      <c r="AH44" s="103"/>
      <c r="AI44" s="101"/>
      <c r="AJ44" s="134"/>
      <c r="AK44" s="135"/>
      <c r="AL44" s="103"/>
      <c r="AM44" s="101"/>
      <c r="AN44" s="134"/>
      <c r="AO44" s="135"/>
      <c r="AP44" s="103"/>
      <c r="AQ44" s="101"/>
      <c r="AR44" s="104"/>
      <c r="AS44" s="228"/>
    </row>
    <row r="45" spans="1:45" s="111" customFormat="1" ht="13.7" customHeight="1" x14ac:dyDescent="0.2">
      <c r="A45" s="80"/>
      <c r="B45" s="106"/>
      <c r="C45" s="82"/>
      <c r="D45" s="108"/>
      <c r="E45" s="109"/>
      <c r="F45" s="106"/>
      <c r="G45" s="141"/>
      <c r="H45" s="86"/>
      <c r="I45" s="112"/>
      <c r="J45" s="88"/>
      <c r="K45" s="142"/>
      <c r="L45" s="90"/>
      <c r="M45" s="214"/>
      <c r="N45" s="114"/>
      <c r="O45" s="115"/>
      <c r="P45" s="116"/>
      <c r="Q45" s="117"/>
      <c r="R45" s="117"/>
      <c r="S45" s="117"/>
      <c r="T45" s="117"/>
      <c r="U45" s="117"/>
      <c r="V45" s="130"/>
      <c r="W45" s="130"/>
      <c r="X45" s="130"/>
      <c r="Y45" s="130"/>
      <c r="Z45" s="97"/>
      <c r="AA45" s="98"/>
      <c r="AB45" s="99"/>
      <c r="AC45" s="100"/>
      <c r="AD45" s="100"/>
      <c r="AE45" s="101"/>
      <c r="AF45" s="102"/>
      <c r="AG45" s="103"/>
      <c r="AH45" s="103"/>
      <c r="AI45" s="101"/>
      <c r="AJ45" s="102"/>
      <c r="AK45" s="103"/>
      <c r="AL45" s="103"/>
      <c r="AM45" s="101"/>
      <c r="AN45" s="102"/>
      <c r="AO45" s="103"/>
      <c r="AP45" s="103"/>
      <c r="AQ45" s="101"/>
      <c r="AR45" s="86"/>
      <c r="AS45" s="86"/>
    </row>
    <row r="46" spans="1:45" s="111" customFormat="1" ht="13.7" customHeight="1" x14ac:dyDescent="0.2">
      <c r="A46" s="80"/>
      <c r="B46" s="81"/>
      <c r="C46" s="82"/>
      <c r="D46" s="83"/>
      <c r="E46" s="84"/>
      <c r="F46" s="81"/>
      <c r="G46" s="85"/>
      <c r="H46" s="105"/>
      <c r="I46" s="159"/>
      <c r="J46" s="88"/>
      <c r="K46" s="142"/>
      <c r="L46" s="90"/>
      <c r="M46" s="214"/>
      <c r="N46" s="92"/>
      <c r="O46" s="93"/>
      <c r="P46" s="179"/>
      <c r="Q46" s="179"/>
      <c r="R46" s="179"/>
      <c r="S46" s="179"/>
      <c r="T46" s="179"/>
      <c r="U46" s="117"/>
      <c r="V46" s="123"/>
      <c r="W46" s="123"/>
      <c r="X46" s="123"/>
      <c r="Y46" s="123"/>
      <c r="Z46" s="97"/>
      <c r="AA46" s="98"/>
      <c r="AB46" s="99"/>
      <c r="AC46" s="100"/>
      <c r="AD46" s="100"/>
      <c r="AE46" s="101"/>
      <c r="AF46" s="102"/>
      <c r="AG46" s="103"/>
      <c r="AH46" s="103"/>
      <c r="AI46" s="101"/>
      <c r="AJ46" s="102"/>
      <c r="AK46" s="103"/>
      <c r="AL46" s="103"/>
      <c r="AM46" s="101"/>
      <c r="AN46" s="102"/>
      <c r="AO46" s="103"/>
      <c r="AP46" s="103"/>
      <c r="AQ46" s="101"/>
      <c r="AR46" s="104"/>
      <c r="AS46" s="104"/>
    </row>
    <row r="47" spans="1:45" s="111" customFormat="1" ht="13.7" customHeight="1" x14ac:dyDescent="0.2">
      <c r="A47" s="80"/>
      <c r="B47" s="215"/>
      <c r="C47" s="216"/>
      <c r="D47" s="217"/>
      <c r="E47" s="216"/>
      <c r="F47" s="215"/>
      <c r="G47" s="140"/>
      <c r="H47" s="218"/>
      <c r="I47" s="219"/>
      <c r="J47" s="88"/>
      <c r="K47" s="180"/>
      <c r="L47" s="220"/>
      <c r="M47" s="221"/>
      <c r="N47" s="92"/>
      <c r="O47" s="222"/>
      <c r="P47" s="229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99"/>
      <c r="AC47" s="223"/>
      <c r="AD47" s="223"/>
      <c r="AE47" s="101"/>
      <c r="AF47" s="224"/>
      <c r="AG47" s="223"/>
      <c r="AH47" s="103"/>
      <c r="AI47" s="101"/>
      <c r="AJ47" s="224"/>
      <c r="AK47" s="223"/>
      <c r="AL47" s="103"/>
      <c r="AM47" s="101"/>
      <c r="AN47" s="224"/>
      <c r="AO47" s="223"/>
      <c r="AP47" s="103"/>
      <c r="AQ47" s="101"/>
      <c r="AR47" s="218"/>
      <c r="AS47" s="218"/>
    </row>
    <row r="48" spans="1:45" s="111" customFormat="1" ht="13.7" customHeight="1" x14ac:dyDescent="0.2">
      <c r="A48" s="80"/>
      <c r="B48" s="110"/>
      <c r="C48" s="147"/>
      <c r="D48" s="148"/>
      <c r="E48" s="147"/>
      <c r="F48" s="149"/>
      <c r="G48" s="118"/>
      <c r="H48" s="80"/>
      <c r="I48" s="124"/>
      <c r="J48" s="88"/>
      <c r="K48" s="142"/>
      <c r="L48" s="90"/>
      <c r="M48" s="214"/>
      <c r="N48" s="92"/>
      <c r="O48" s="150"/>
      <c r="P48" s="151"/>
      <c r="Q48" s="152"/>
      <c r="R48" s="152"/>
      <c r="S48" s="152"/>
      <c r="T48" s="152"/>
      <c r="U48" s="152"/>
      <c r="V48" s="152"/>
      <c r="W48" s="152"/>
      <c r="X48" s="152"/>
      <c r="Y48" s="152"/>
      <c r="Z48" s="97"/>
      <c r="AA48" s="98"/>
      <c r="AB48" s="99"/>
      <c r="AC48" s="100"/>
      <c r="AD48" s="100"/>
      <c r="AE48" s="101"/>
      <c r="AF48" s="102"/>
      <c r="AG48" s="103"/>
      <c r="AH48" s="103"/>
      <c r="AI48" s="101"/>
      <c r="AJ48" s="102"/>
      <c r="AK48" s="103"/>
      <c r="AL48" s="103"/>
      <c r="AM48" s="101"/>
      <c r="AN48" s="102"/>
      <c r="AO48" s="103"/>
      <c r="AP48" s="103"/>
      <c r="AQ48" s="101"/>
      <c r="AR48" s="80"/>
      <c r="AS48" s="80"/>
    </row>
    <row r="49" spans="1:46" s="111" customFormat="1" ht="13.7" customHeight="1" x14ac:dyDescent="0.2">
      <c r="A49" s="80"/>
      <c r="B49" s="106"/>
      <c r="C49" s="107"/>
      <c r="D49" s="108"/>
      <c r="E49" s="109"/>
      <c r="F49" s="106"/>
      <c r="G49" s="141"/>
      <c r="H49" s="80"/>
      <c r="I49" s="124"/>
      <c r="J49" s="88"/>
      <c r="K49" s="180"/>
      <c r="L49" s="90"/>
      <c r="M49" s="214"/>
      <c r="N49" s="92"/>
      <c r="O49" s="115"/>
      <c r="P49" s="116"/>
      <c r="Q49" s="117"/>
      <c r="R49" s="117"/>
      <c r="S49" s="117"/>
      <c r="T49" s="179"/>
      <c r="U49" s="117"/>
      <c r="V49" s="117"/>
      <c r="W49" s="117"/>
      <c r="X49" s="117"/>
      <c r="Y49" s="117"/>
      <c r="Z49" s="97"/>
      <c r="AA49" s="98"/>
      <c r="AB49" s="99"/>
      <c r="AC49" s="100"/>
      <c r="AD49" s="100"/>
      <c r="AE49" s="101"/>
      <c r="AF49" s="102"/>
      <c r="AG49" s="103"/>
      <c r="AH49" s="103"/>
      <c r="AI49" s="101"/>
      <c r="AJ49" s="102"/>
      <c r="AK49" s="103"/>
      <c r="AL49" s="103"/>
      <c r="AM49" s="101"/>
      <c r="AN49" s="102"/>
      <c r="AO49" s="103"/>
      <c r="AP49" s="103"/>
      <c r="AQ49" s="101"/>
      <c r="AR49" s="80"/>
      <c r="AS49" s="80"/>
    </row>
    <row r="50" spans="1:46" ht="12.75" customHeight="1" x14ac:dyDescent="0.2">
      <c r="A50" s="230"/>
      <c r="B50" s="231"/>
      <c r="C50" s="232"/>
      <c r="D50" s="233"/>
      <c r="E50" s="234"/>
      <c r="F50" s="231"/>
      <c r="G50" s="235"/>
      <c r="H50" s="236"/>
      <c r="I50" s="237"/>
      <c r="J50" s="238"/>
      <c r="K50" s="239"/>
      <c r="L50" s="240"/>
      <c r="M50" s="241"/>
      <c r="N50" s="242"/>
      <c r="O50" s="243"/>
      <c r="P50" s="151"/>
      <c r="Q50" s="144"/>
      <c r="R50" s="123"/>
      <c r="S50" s="123"/>
      <c r="T50" s="123"/>
      <c r="U50" s="123"/>
      <c r="V50" s="123"/>
      <c r="W50" s="123"/>
      <c r="X50" s="123"/>
      <c r="Y50" s="123"/>
      <c r="Z50" s="131"/>
      <c r="AA50" s="98"/>
      <c r="AB50" s="244"/>
      <c r="AC50" s="133"/>
      <c r="AD50" s="133"/>
      <c r="AE50" s="101"/>
      <c r="AF50" s="134"/>
      <c r="AG50" s="135"/>
      <c r="AH50" s="103"/>
      <c r="AI50" s="101"/>
      <c r="AJ50" s="134"/>
      <c r="AK50" s="135"/>
      <c r="AL50" s="103"/>
      <c r="AM50" s="101"/>
      <c r="AN50" s="134"/>
      <c r="AO50" s="135"/>
      <c r="AP50" s="103"/>
      <c r="AQ50" s="101"/>
      <c r="AR50" s="167"/>
      <c r="AS50" s="245"/>
    </row>
    <row r="51" spans="1:46" s="111" customFormat="1" ht="12.75" customHeight="1" x14ac:dyDescent="0.2">
      <c r="A51" s="80"/>
      <c r="B51" s="110"/>
      <c r="C51" s="107"/>
      <c r="D51" s="108"/>
      <c r="E51" s="109"/>
      <c r="F51" s="106"/>
      <c r="G51" s="118"/>
      <c r="H51" s="80"/>
      <c r="I51" s="124"/>
      <c r="J51" s="88"/>
      <c r="K51" s="246"/>
      <c r="L51" s="90"/>
      <c r="M51" s="214"/>
      <c r="N51" s="242"/>
      <c r="O51" s="115"/>
      <c r="P51" s="178"/>
      <c r="Q51" s="179"/>
      <c r="R51" s="179"/>
      <c r="S51" s="179"/>
      <c r="T51" s="179"/>
      <c r="U51" s="116"/>
      <c r="V51" s="123"/>
      <c r="W51" s="123"/>
      <c r="X51" s="123"/>
      <c r="Y51" s="123"/>
      <c r="Z51" s="97"/>
      <c r="AA51" s="98"/>
      <c r="AB51" s="99"/>
      <c r="AC51" s="100"/>
      <c r="AD51" s="100"/>
      <c r="AE51" s="101"/>
      <c r="AF51" s="102"/>
      <c r="AG51" s="103"/>
      <c r="AH51" s="103"/>
      <c r="AI51" s="101"/>
      <c r="AJ51" s="102"/>
      <c r="AK51" s="103"/>
      <c r="AL51" s="103"/>
      <c r="AM51" s="101"/>
      <c r="AN51" s="102"/>
      <c r="AO51" s="103"/>
      <c r="AP51" s="103"/>
      <c r="AQ51" s="101"/>
      <c r="AR51" s="86"/>
      <c r="AS51" s="86"/>
    </row>
    <row r="52" spans="1:46" s="111" customFormat="1" ht="12.75" customHeight="1" x14ac:dyDescent="0.2">
      <c r="A52" s="80"/>
      <c r="B52" s="106"/>
      <c r="C52" s="107"/>
      <c r="D52" s="108"/>
      <c r="E52" s="109"/>
      <c r="F52" s="106"/>
      <c r="G52" s="118"/>
      <c r="H52" s="86"/>
      <c r="I52" s="119"/>
      <c r="J52" s="88"/>
      <c r="K52" s="89"/>
      <c r="L52" s="90"/>
      <c r="M52" s="214"/>
      <c r="N52" s="92"/>
      <c r="O52" s="115"/>
      <c r="P52" s="121"/>
      <c r="Q52" s="122"/>
      <c r="R52" s="122"/>
      <c r="S52" s="122"/>
      <c r="T52" s="123"/>
      <c r="U52" s="122"/>
      <c r="V52" s="122"/>
      <c r="W52" s="122"/>
      <c r="X52" s="122"/>
      <c r="Y52" s="122"/>
      <c r="Z52" s="97"/>
      <c r="AA52" s="98"/>
      <c r="AB52" s="99"/>
      <c r="AC52" s="100"/>
      <c r="AD52" s="100"/>
      <c r="AE52" s="101"/>
      <c r="AF52" s="102"/>
      <c r="AG52" s="103"/>
      <c r="AH52" s="103"/>
      <c r="AI52" s="101"/>
      <c r="AJ52" s="102"/>
      <c r="AK52" s="103"/>
      <c r="AL52" s="103"/>
      <c r="AM52" s="101"/>
      <c r="AN52" s="102"/>
      <c r="AO52" s="103"/>
      <c r="AP52" s="103"/>
      <c r="AQ52" s="101"/>
      <c r="AR52" s="86"/>
      <c r="AS52" s="80"/>
    </row>
    <row r="53" spans="1:46" s="9" customFormat="1" ht="12.75" customHeight="1" x14ac:dyDescent="0.2">
      <c r="A53" s="10"/>
      <c r="B53" s="17"/>
      <c r="C53" s="10"/>
      <c r="E53" s="247"/>
      <c r="F53" s="17"/>
      <c r="G53" s="17"/>
      <c r="J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T53" s="10"/>
    </row>
    <row r="54" spans="1:46" s="9" customFormat="1" ht="12.75" customHeight="1" x14ac:dyDescent="0.2">
      <c r="A54" s="10"/>
      <c r="B54" s="17"/>
      <c r="C54" s="10"/>
      <c r="E54" s="247"/>
      <c r="F54" s="17"/>
      <c r="G54" s="17"/>
      <c r="J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T54" s="10"/>
    </row>
    <row r="55" spans="1:46" s="9" customFormat="1" ht="12.75" customHeight="1" x14ac:dyDescent="0.2">
      <c r="A55" s="10"/>
      <c r="B55" s="17"/>
      <c r="C55" s="10"/>
      <c r="E55" s="247"/>
      <c r="F55" s="17"/>
      <c r="G55" s="17"/>
      <c r="J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T55" s="10"/>
    </row>
    <row r="56" spans="1:46" s="9" customFormat="1" ht="12.75" customHeight="1" x14ac:dyDescent="0.2">
      <c r="A56" s="10"/>
      <c r="B56" s="17"/>
      <c r="C56" s="10"/>
      <c r="E56" s="247"/>
      <c r="F56" s="17"/>
      <c r="G56" s="17"/>
      <c r="J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T56" s="10"/>
    </row>
    <row r="57" spans="1:46" s="9" customFormat="1" ht="12.75" customHeight="1" x14ac:dyDescent="0.2">
      <c r="A57" s="10"/>
      <c r="B57" s="17"/>
      <c r="C57" s="10"/>
      <c r="E57" s="247"/>
      <c r="F57" s="17"/>
      <c r="G57" s="17"/>
      <c r="J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T57" s="10"/>
    </row>
    <row r="58" spans="1:46" s="9" customFormat="1" ht="12.75" customHeight="1" x14ac:dyDescent="0.2">
      <c r="A58" s="10"/>
      <c r="B58" s="17"/>
      <c r="C58" s="10"/>
      <c r="E58" s="247"/>
      <c r="F58" s="17"/>
      <c r="G58" s="17"/>
      <c r="J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T58" s="10"/>
    </row>
    <row r="59" spans="1:46" s="9" customFormat="1" ht="12.75" customHeight="1" x14ac:dyDescent="0.2">
      <c r="A59" s="10"/>
      <c r="B59" s="17"/>
      <c r="C59" s="10"/>
      <c r="E59" s="247"/>
      <c r="F59" s="17"/>
      <c r="G59" s="17"/>
      <c r="J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T59" s="10"/>
    </row>
    <row r="60" spans="1:46" s="9" customFormat="1" ht="12.75" customHeight="1" x14ac:dyDescent="0.2">
      <c r="A60" s="10"/>
      <c r="B60" s="17"/>
      <c r="C60" s="10"/>
      <c r="E60" s="247"/>
      <c r="F60" s="17"/>
      <c r="G60" s="17"/>
      <c r="J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T60" s="10"/>
    </row>
    <row r="61" spans="1:46" s="9" customFormat="1" ht="12.75" customHeight="1" x14ac:dyDescent="0.2">
      <c r="A61" s="10"/>
      <c r="B61" s="17"/>
      <c r="C61" s="10"/>
      <c r="E61" s="247"/>
      <c r="F61" s="17"/>
      <c r="G61" s="17"/>
      <c r="J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T61" s="10"/>
    </row>
    <row r="62" spans="1:46" s="9" customFormat="1" ht="12.75" customHeight="1" x14ac:dyDescent="0.2">
      <c r="A62" s="10"/>
      <c r="B62" s="17"/>
      <c r="C62" s="10"/>
      <c r="E62" s="247"/>
      <c r="F62" s="17"/>
      <c r="G62" s="17"/>
      <c r="J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T62" s="10"/>
    </row>
    <row r="63" spans="1:46" s="9" customFormat="1" ht="12.75" customHeight="1" x14ac:dyDescent="0.2">
      <c r="A63" s="10"/>
      <c r="B63" s="17"/>
      <c r="C63" s="10"/>
      <c r="E63" s="247"/>
      <c r="F63" s="17"/>
      <c r="G63" s="17"/>
      <c r="J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T63" s="10"/>
    </row>
    <row r="64" spans="1:46" s="9" customFormat="1" ht="12.75" customHeight="1" x14ac:dyDescent="0.2">
      <c r="A64" s="10"/>
      <c r="B64" s="17"/>
      <c r="C64" s="10"/>
      <c r="E64" s="10"/>
      <c r="F64" s="17"/>
      <c r="G64" s="17"/>
      <c r="J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T64" s="10"/>
    </row>
    <row r="65" spans="1:46" s="9" customFormat="1" ht="12.75" customHeight="1" x14ac:dyDescent="0.2">
      <c r="A65" s="10"/>
      <c r="B65" s="17"/>
      <c r="C65" s="10"/>
      <c r="E65" s="10"/>
      <c r="F65" s="17"/>
      <c r="G65" s="17"/>
      <c r="J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T65" s="10"/>
    </row>
    <row r="66" spans="1:46" s="9" customFormat="1" ht="12.75" customHeight="1" x14ac:dyDescent="0.2">
      <c r="A66" s="10"/>
      <c r="B66" s="17"/>
      <c r="C66" s="10"/>
      <c r="E66" s="10"/>
      <c r="F66" s="17"/>
      <c r="G66" s="17"/>
      <c r="J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T66" s="10"/>
    </row>
    <row r="67" spans="1:46" s="9" customFormat="1" ht="12.75" customHeight="1" x14ac:dyDescent="0.2">
      <c r="A67" s="10"/>
      <c r="B67" s="17"/>
      <c r="C67" s="10"/>
      <c r="E67" s="10"/>
      <c r="F67" s="17"/>
      <c r="G67" s="17"/>
      <c r="J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T67" s="10"/>
    </row>
    <row r="68" spans="1:46" s="9" customFormat="1" ht="12.75" customHeight="1" x14ac:dyDescent="0.2">
      <c r="A68" s="10"/>
      <c r="B68" s="17"/>
      <c r="C68" s="10"/>
      <c r="E68" s="10"/>
      <c r="F68" s="17"/>
      <c r="G68" s="17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T68" s="10"/>
    </row>
    <row r="69" spans="1:46" s="9" customFormat="1" ht="12.75" customHeight="1" x14ac:dyDescent="0.2">
      <c r="A69" s="10"/>
      <c r="B69" s="17"/>
      <c r="C69" s="10"/>
      <c r="E69" s="10"/>
      <c r="F69" s="17"/>
      <c r="G69" s="17"/>
      <c r="J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T69" s="10"/>
    </row>
    <row r="70" spans="1:46" s="9" customFormat="1" ht="12.75" customHeight="1" x14ac:dyDescent="0.2">
      <c r="A70" s="10"/>
      <c r="B70" s="17"/>
      <c r="C70" s="10"/>
      <c r="E70" s="10"/>
      <c r="F70" s="17"/>
      <c r="G70" s="17"/>
      <c r="J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T70" s="10"/>
    </row>
    <row r="71" spans="1:46" s="9" customFormat="1" ht="12.75" customHeight="1" x14ac:dyDescent="0.2">
      <c r="A71" s="10"/>
      <c r="B71" s="17"/>
      <c r="C71" s="10"/>
      <c r="E71" s="10"/>
      <c r="F71" s="17"/>
      <c r="G71" s="17"/>
      <c r="J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T71" s="10"/>
    </row>
    <row r="72" spans="1:46" s="9" customFormat="1" ht="12.75" customHeight="1" x14ac:dyDescent="0.2">
      <c r="A72" s="10"/>
      <c r="B72" s="17"/>
      <c r="C72" s="10"/>
      <c r="E72" s="10"/>
      <c r="F72" s="17"/>
      <c r="G72" s="17"/>
      <c r="J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T72" s="10"/>
    </row>
    <row r="73" spans="1:46" s="9" customFormat="1" ht="12.75" customHeight="1" x14ac:dyDescent="0.2">
      <c r="A73" s="10"/>
      <c r="B73" s="17"/>
      <c r="C73" s="10"/>
      <c r="E73" s="10"/>
      <c r="F73" s="17"/>
      <c r="G73" s="17"/>
      <c r="J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T73" s="10"/>
    </row>
    <row r="74" spans="1:46" s="9" customFormat="1" ht="12.75" customHeight="1" x14ac:dyDescent="0.2">
      <c r="A74" s="10"/>
      <c r="B74" s="17"/>
      <c r="C74" s="10"/>
      <c r="E74" s="10"/>
      <c r="F74" s="17"/>
      <c r="G74" s="17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T74" s="10"/>
    </row>
    <row r="75" spans="1:46" s="9" customFormat="1" ht="12.75" customHeight="1" x14ac:dyDescent="0.2">
      <c r="A75" s="10"/>
      <c r="B75" s="17"/>
      <c r="C75" s="10"/>
      <c r="E75" s="10"/>
      <c r="F75" s="17"/>
      <c r="G75" s="17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T75" s="10"/>
    </row>
    <row r="76" spans="1:46" s="9" customFormat="1" ht="12.75" customHeight="1" x14ac:dyDescent="0.2">
      <c r="A76" s="10"/>
      <c r="B76" s="17"/>
      <c r="C76" s="10"/>
      <c r="E76" s="10"/>
      <c r="F76" s="17"/>
      <c r="G76" s="17"/>
      <c r="J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T76" s="10"/>
    </row>
    <row r="77" spans="1:46" s="9" customFormat="1" ht="12.75" customHeight="1" x14ac:dyDescent="0.2">
      <c r="A77" s="10"/>
      <c r="B77" s="17"/>
      <c r="C77" s="10"/>
      <c r="E77" s="10"/>
      <c r="F77" s="17"/>
      <c r="G77" s="17"/>
      <c r="J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T77" s="10"/>
    </row>
    <row r="78" spans="1:46" s="9" customFormat="1" ht="12.75" customHeight="1" x14ac:dyDescent="0.2">
      <c r="A78" s="10"/>
      <c r="B78" s="17"/>
      <c r="C78" s="10"/>
      <c r="E78" s="10"/>
      <c r="F78" s="17"/>
      <c r="G78" s="17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T78" s="10"/>
    </row>
    <row r="79" spans="1:46" s="9" customFormat="1" ht="12.75" customHeight="1" x14ac:dyDescent="0.2">
      <c r="A79" s="10"/>
      <c r="B79" s="17"/>
      <c r="C79" s="10"/>
      <c r="E79" s="10"/>
      <c r="F79" s="17"/>
      <c r="G79" s="17"/>
      <c r="J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T79" s="10"/>
    </row>
    <row r="80" spans="1:46" s="9" customFormat="1" ht="12.75" customHeight="1" x14ac:dyDescent="0.2">
      <c r="A80" s="10"/>
      <c r="B80" s="17"/>
      <c r="C80" s="10"/>
      <c r="E80" s="10"/>
      <c r="F80" s="17"/>
      <c r="G80" s="17"/>
      <c r="J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T80" s="10"/>
    </row>
    <row r="81" spans="1:46" s="9" customFormat="1" ht="12.75" customHeight="1" x14ac:dyDescent="0.2">
      <c r="A81" s="10"/>
      <c r="B81" s="17"/>
      <c r="C81" s="10"/>
      <c r="E81" s="10"/>
      <c r="F81" s="17"/>
      <c r="G81" s="17"/>
      <c r="J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T81" s="10"/>
    </row>
    <row r="82" spans="1:46" s="9" customFormat="1" ht="12.75" customHeight="1" x14ac:dyDescent="0.2">
      <c r="A82" s="10"/>
      <c r="B82" s="17"/>
      <c r="C82" s="10"/>
      <c r="E82" s="10"/>
      <c r="F82" s="17"/>
      <c r="G82" s="17"/>
      <c r="J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T82" s="10"/>
    </row>
    <row r="83" spans="1:46" s="9" customFormat="1" ht="12.75" customHeight="1" x14ac:dyDescent="0.2">
      <c r="A83" s="10"/>
      <c r="B83" s="17"/>
      <c r="C83" s="10"/>
      <c r="E83" s="10"/>
      <c r="F83" s="17"/>
      <c r="G83" s="17"/>
      <c r="J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T83" s="10"/>
    </row>
    <row r="84" spans="1:46" s="9" customFormat="1" ht="12.75" customHeight="1" x14ac:dyDescent="0.2">
      <c r="A84" s="10"/>
      <c r="B84" s="17"/>
      <c r="C84" s="10"/>
      <c r="E84" s="10"/>
      <c r="F84" s="17"/>
      <c r="G84" s="17"/>
      <c r="J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T84" s="10"/>
    </row>
    <row r="85" spans="1:46" s="9" customFormat="1" ht="12.75" customHeight="1" x14ac:dyDescent="0.2">
      <c r="A85" s="10"/>
      <c r="B85" s="17"/>
      <c r="C85" s="10"/>
      <c r="E85" s="10"/>
      <c r="F85" s="17"/>
      <c r="G85" s="17"/>
      <c r="J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T85" s="10"/>
    </row>
    <row r="86" spans="1:46" s="9" customFormat="1" ht="12.75" customHeight="1" x14ac:dyDescent="0.2">
      <c r="A86" s="10"/>
      <c r="B86" s="17"/>
      <c r="C86" s="10"/>
      <c r="E86" s="10"/>
      <c r="F86" s="17"/>
      <c r="G86" s="17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T86" s="10"/>
    </row>
    <row r="87" spans="1:46" s="9" customFormat="1" ht="12.75" customHeight="1" x14ac:dyDescent="0.2">
      <c r="A87" s="10"/>
      <c r="B87" s="17"/>
      <c r="C87" s="10"/>
      <c r="E87" s="10"/>
      <c r="F87" s="17"/>
      <c r="G87" s="17"/>
      <c r="J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T87" s="10"/>
    </row>
    <row r="88" spans="1:46" s="9" customFormat="1" ht="12.75" customHeight="1" x14ac:dyDescent="0.2">
      <c r="A88" s="10"/>
      <c r="B88" s="17"/>
      <c r="C88" s="10"/>
      <c r="E88" s="10"/>
      <c r="F88" s="17"/>
      <c r="G88" s="17"/>
      <c r="J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T88" s="10"/>
    </row>
    <row r="89" spans="1:46" s="9" customFormat="1" ht="12.75" customHeight="1" x14ac:dyDescent="0.2">
      <c r="A89" s="10"/>
      <c r="B89" s="17"/>
      <c r="C89" s="10"/>
      <c r="E89" s="10"/>
      <c r="F89" s="17"/>
      <c r="G89" s="17"/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T89" s="10"/>
    </row>
    <row r="90" spans="1:46" s="9" customFormat="1" ht="12.75" customHeight="1" x14ac:dyDescent="0.2">
      <c r="A90" s="10"/>
      <c r="B90" s="17"/>
      <c r="C90" s="10"/>
      <c r="E90" s="10"/>
      <c r="F90" s="17"/>
      <c r="G90" s="17"/>
      <c r="J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T90" s="10"/>
    </row>
    <row r="91" spans="1:46" s="9" customFormat="1" ht="12.75" customHeight="1" x14ac:dyDescent="0.2">
      <c r="A91" s="10"/>
      <c r="B91" s="17"/>
      <c r="C91" s="10"/>
      <c r="E91" s="10"/>
      <c r="F91" s="17"/>
      <c r="G91" s="17"/>
      <c r="J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T91" s="10"/>
    </row>
    <row r="92" spans="1:46" s="9" customFormat="1" ht="12.75" customHeight="1" x14ac:dyDescent="0.2">
      <c r="A92" s="10"/>
      <c r="B92" s="17"/>
      <c r="C92" s="10"/>
      <c r="E92" s="10"/>
      <c r="F92" s="17"/>
      <c r="G92" s="17"/>
      <c r="J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T92" s="10"/>
    </row>
    <row r="93" spans="1:46" s="9" customFormat="1" ht="12.75" customHeight="1" x14ac:dyDescent="0.2">
      <c r="A93" s="10"/>
      <c r="B93" s="17"/>
      <c r="C93" s="10"/>
      <c r="E93" s="10"/>
      <c r="F93" s="17"/>
      <c r="G93" s="17"/>
      <c r="J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T93" s="10"/>
    </row>
    <row r="94" spans="1:46" s="9" customFormat="1" ht="12.75" customHeight="1" x14ac:dyDescent="0.2">
      <c r="A94" s="10"/>
      <c r="B94" s="17"/>
      <c r="C94" s="10"/>
      <c r="E94" s="10"/>
      <c r="F94" s="17"/>
      <c r="G94" s="17"/>
      <c r="J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T94" s="10"/>
    </row>
    <row r="95" spans="1:46" s="9" customFormat="1" ht="12.75" customHeight="1" x14ac:dyDescent="0.2">
      <c r="A95" s="10"/>
      <c r="B95" s="17"/>
      <c r="C95" s="10"/>
      <c r="E95" s="10"/>
      <c r="F95" s="17"/>
      <c r="G95" s="17"/>
      <c r="J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T95" s="10"/>
    </row>
    <row r="96" spans="1:46" s="9" customFormat="1" ht="12.75" customHeight="1" x14ac:dyDescent="0.2">
      <c r="A96" s="10"/>
      <c r="B96" s="17"/>
      <c r="C96" s="10"/>
      <c r="E96" s="10"/>
      <c r="F96" s="17"/>
      <c r="G96" s="17"/>
      <c r="J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T96" s="10"/>
    </row>
    <row r="97" spans="1:46" s="9" customFormat="1" ht="12.75" customHeight="1" x14ac:dyDescent="0.2">
      <c r="A97" s="10"/>
      <c r="B97" s="17"/>
      <c r="C97" s="10"/>
      <c r="E97" s="10"/>
      <c r="F97" s="17"/>
      <c r="G97" s="17"/>
      <c r="J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T97" s="10"/>
    </row>
    <row r="98" spans="1:46" s="9" customFormat="1" ht="12.75" customHeight="1" x14ac:dyDescent="0.2">
      <c r="A98" s="10"/>
      <c r="B98" s="17"/>
      <c r="C98" s="10"/>
      <c r="E98" s="10"/>
      <c r="F98" s="17"/>
      <c r="G98" s="17"/>
      <c r="J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T98" s="10"/>
    </row>
    <row r="99" spans="1:46" s="9" customFormat="1" ht="12.75" customHeight="1" x14ac:dyDescent="0.2">
      <c r="A99" s="10"/>
      <c r="B99" s="17"/>
      <c r="C99" s="10"/>
      <c r="E99" s="10"/>
      <c r="F99" s="17"/>
      <c r="G99" s="17"/>
      <c r="J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T99" s="10"/>
    </row>
    <row r="100" spans="1:46" s="9" customFormat="1" ht="12.75" customHeight="1" x14ac:dyDescent="0.2">
      <c r="A100" s="10"/>
      <c r="B100" s="17"/>
      <c r="C100" s="10"/>
      <c r="E100" s="10"/>
      <c r="F100" s="17"/>
      <c r="G100" s="17"/>
      <c r="J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T100" s="10"/>
    </row>
    <row r="101" spans="1:46" s="9" customFormat="1" ht="12.75" customHeight="1" x14ac:dyDescent="0.2">
      <c r="A101" s="10"/>
      <c r="B101" s="17"/>
      <c r="C101" s="10"/>
      <c r="E101" s="10"/>
      <c r="F101" s="17"/>
      <c r="G101" s="17"/>
      <c r="J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T101" s="10"/>
    </row>
    <row r="102" spans="1:46" s="9" customFormat="1" ht="12.75" customHeight="1" x14ac:dyDescent="0.2">
      <c r="A102" s="10"/>
      <c r="B102" s="17"/>
      <c r="C102" s="10"/>
      <c r="E102" s="10"/>
      <c r="F102" s="17"/>
      <c r="G102" s="17"/>
      <c r="J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T102" s="10"/>
    </row>
    <row r="103" spans="1:46" s="9" customFormat="1" ht="12.75" customHeight="1" x14ac:dyDescent="0.2">
      <c r="A103" s="10"/>
      <c r="B103" s="17"/>
      <c r="C103" s="10"/>
      <c r="E103" s="10"/>
      <c r="F103" s="17"/>
      <c r="G103" s="17"/>
      <c r="J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T103" s="10"/>
    </row>
    <row r="104" spans="1:46" s="9" customFormat="1" ht="12.75" customHeight="1" x14ac:dyDescent="0.2">
      <c r="A104" s="10"/>
      <c r="B104" s="17"/>
      <c r="C104" s="10"/>
      <c r="E104" s="10"/>
      <c r="F104" s="17"/>
      <c r="G104" s="17"/>
      <c r="J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T104" s="10"/>
    </row>
    <row r="105" spans="1:46" s="9" customFormat="1" ht="12.75" customHeight="1" x14ac:dyDescent="0.2">
      <c r="A105" s="10"/>
      <c r="B105" s="17"/>
      <c r="C105" s="10"/>
      <c r="D105" s="10"/>
      <c r="E105" s="10"/>
      <c r="F105" s="17"/>
      <c r="G105" s="17"/>
      <c r="J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T105" s="10"/>
    </row>
    <row r="106" spans="1:46" s="9" customFormat="1" ht="12.75" x14ac:dyDescent="0.2">
      <c r="A106" s="10"/>
      <c r="B106" s="17"/>
      <c r="C106" s="10"/>
      <c r="D106" s="10"/>
      <c r="E106" s="10"/>
      <c r="F106" s="10"/>
      <c r="G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T106" s="10"/>
    </row>
    <row r="107" spans="1:46" s="9" customFormat="1" ht="12.75" x14ac:dyDescent="0.2">
      <c r="A107" s="10"/>
      <c r="B107" s="17"/>
      <c r="C107" s="10"/>
      <c r="D107" s="10"/>
      <c r="E107" s="10"/>
      <c r="F107" s="10"/>
      <c r="G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T107" s="10"/>
    </row>
    <row r="108" spans="1:46" s="9" customFormat="1" ht="12.75" x14ac:dyDescent="0.2">
      <c r="A108" s="10"/>
      <c r="B108" s="17"/>
      <c r="C108" s="10"/>
      <c r="D108" s="10"/>
      <c r="E108" s="10"/>
      <c r="F108" s="10"/>
      <c r="G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T108" s="10"/>
    </row>
    <row r="109" spans="1:46" s="9" customFormat="1" ht="12.75" x14ac:dyDescent="0.2">
      <c r="A109" s="10"/>
      <c r="B109" s="17"/>
      <c r="C109" s="10"/>
      <c r="D109" s="10"/>
      <c r="E109" s="10"/>
      <c r="F109" s="10"/>
      <c r="G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T109" s="10"/>
    </row>
    <row r="110" spans="1:46" s="9" customFormat="1" ht="12.75" x14ac:dyDescent="0.2">
      <c r="A110" s="10"/>
      <c r="B110" s="17"/>
      <c r="C110" s="10"/>
      <c r="D110" s="10"/>
      <c r="E110" s="10"/>
      <c r="F110" s="10"/>
      <c r="G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T110" s="10"/>
    </row>
    <row r="111" spans="1:46" s="9" customFormat="1" ht="12.75" x14ac:dyDescent="0.2">
      <c r="A111" s="10"/>
      <c r="B111" s="17"/>
      <c r="C111" s="10"/>
      <c r="D111" s="10"/>
      <c r="E111" s="10"/>
      <c r="F111" s="10"/>
      <c r="G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T111" s="10"/>
    </row>
    <row r="112" spans="1:46" s="9" customFormat="1" ht="12.75" x14ac:dyDescent="0.2">
      <c r="A112" s="10"/>
      <c r="B112" s="17"/>
      <c r="C112" s="10"/>
      <c r="D112" s="10"/>
      <c r="E112" s="10"/>
      <c r="F112" s="10"/>
      <c r="G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T112" s="10"/>
    </row>
    <row r="113" spans="1:46" s="9" customFormat="1" ht="12.75" x14ac:dyDescent="0.2">
      <c r="A113" s="10"/>
      <c r="B113" s="17"/>
      <c r="C113" s="10"/>
      <c r="D113" s="10"/>
      <c r="E113" s="10"/>
      <c r="F113" s="10"/>
      <c r="G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T113" s="10"/>
    </row>
    <row r="114" spans="1:46" s="9" customFormat="1" ht="12.75" x14ac:dyDescent="0.2">
      <c r="A114" s="10"/>
      <c r="B114" s="17"/>
      <c r="C114" s="10"/>
      <c r="D114" s="10"/>
      <c r="E114" s="10"/>
      <c r="F114" s="10"/>
      <c r="G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T114" s="10"/>
    </row>
    <row r="115" spans="1:46" s="9" customFormat="1" ht="12.75" x14ac:dyDescent="0.2">
      <c r="A115" s="10"/>
      <c r="B115" s="17"/>
      <c r="C115" s="10"/>
      <c r="D115" s="10"/>
      <c r="E115" s="10"/>
      <c r="F115" s="10"/>
      <c r="G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T115" s="10"/>
    </row>
    <row r="116" spans="1:46" s="9" customFormat="1" ht="12.75" x14ac:dyDescent="0.2">
      <c r="A116" s="10"/>
      <c r="B116" s="17"/>
      <c r="C116" s="10"/>
      <c r="D116" s="10"/>
      <c r="E116" s="10"/>
      <c r="F116" s="10"/>
      <c r="G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T116" s="10"/>
    </row>
    <row r="117" spans="1:46" s="9" customFormat="1" ht="12.75" x14ac:dyDescent="0.2">
      <c r="A117" s="10"/>
      <c r="B117" s="17"/>
      <c r="C117" s="10"/>
      <c r="D117" s="10"/>
      <c r="E117" s="10"/>
      <c r="F117" s="10"/>
      <c r="G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T117" s="10"/>
    </row>
    <row r="118" spans="1:46" s="9" customFormat="1" ht="12.75" x14ac:dyDescent="0.2">
      <c r="A118" s="10"/>
      <c r="B118" s="17"/>
      <c r="C118" s="10"/>
      <c r="D118" s="10"/>
      <c r="E118" s="10"/>
      <c r="F118" s="10"/>
      <c r="G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T118" s="10"/>
    </row>
    <row r="119" spans="1:46" s="9" customFormat="1" ht="12.75" x14ac:dyDescent="0.2">
      <c r="A119" s="10"/>
      <c r="B119" s="17"/>
      <c r="C119" s="10"/>
      <c r="D119" s="10"/>
      <c r="E119" s="10"/>
      <c r="F119" s="10"/>
      <c r="G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T119" s="10"/>
    </row>
    <row r="120" spans="1:46" s="9" customFormat="1" ht="12.75" x14ac:dyDescent="0.2">
      <c r="A120" s="10"/>
      <c r="B120" s="17"/>
      <c r="C120" s="10"/>
      <c r="D120" s="10"/>
      <c r="E120" s="10"/>
      <c r="F120" s="10"/>
      <c r="G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T120" s="10"/>
    </row>
    <row r="121" spans="1:46" s="9" customFormat="1" ht="12.75" x14ac:dyDescent="0.2">
      <c r="A121" s="10"/>
      <c r="B121" s="17"/>
      <c r="C121" s="10"/>
      <c r="D121" s="10"/>
      <c r="E121" s="10"/>
      <c r="F121" s="10"/>
      <c r="G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T121" s="10"/>
    </row>
    <row r="122" spans="1:46" s="9" customFormat="1" ht="12.75" x14ac:dyDescent="0.2">
      <c r="A122" s="10"/>
      <c r="B122" s="17"/>
      <c r="C122" s="10"/>
      <c r="D122" s="10"/>
      <c r="E122" s="10"/>
      <c r="F122" s="10"/>
      <c r="G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T122" s="10"/>
    </row>
    <row r="123" spans="1:46" s="9" customFormat="1" ht="12.75" x14ac:dyDescent="0.2">
      <c r="A123" s="10"/>
      <c r="B123" s="17"/>
      <c r="C123" s="10"/>
      <c r="D123" s="10"/>
      <c r="E123" s="10"/>
      <c r="F123" s="10"/>
      <c r="G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T123" s="10"/>
    </row>
    <row r="124" spans="1:46" s="9" customFormat="1" ht="12.75" x14ac:dyDescent="0.2">
      <c r="A124" s="10"/>
      <c r="B124" s="17"/>
      <c r="C124" s="10"/>
      <c r="D124" s="10"/>
      <c r="E124" s="10"/>
      <c r="F124" s="10"/>
      <c r="G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T124" s="10"/>
    </row>
    <row r="125" spans="1:46" s="9" customFormat="1" ht="12.75" x14ac:dyDescent="0.2">
      <c r="A125" s="10"/>
      <c r="B125" s="17"/>
      <c r="C125" s="10"/>
      <c r="D125" s="10"/>
      <c r="E125" s="10"/>
      <c r="F125" s="10"/>
      <c r="G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T125" s="10"/>
    </row>
    <row r="126" spans="1:46" s="9" customFormat="1" ht="12.75" x14ac:dyDescent="0.2">
      <c r="A126" s="10"/>
      <c r="B126" s="17"/>
      <c r="C126" s="10"/>
      <c r="D126" s="10"/>
      <c r="E126" s="10"/>
      <c r="F126" s="10"/>
      <c r="G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T126" s="10"/>
    </row>
    <row r="127" spans="1:46" s="9" customFormat="1" ht="12.75" x14ac:dyDescent="0.2">
      <c r="A127" s="10"/>
      <c r="B127" s="17"/>
      <c r="C127" s="10"/>
      <c r="D127" s="10"/>
      <c r="E127" s="10"/>
      <c r="F127" s="10"/>
      <c r="G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T127" s="10"/>
    </row>
    <row r="128" spans="1:46" s="9" customFormat="1" ht="12.75" x14ac:dyDescent="0.2">
      <c r="A128" s="10"/>
      <c r="B128" s="17"/>
      <c r="C128" s="10"/>
      <c r="D128" s="10"/>
      <c r="E128" s="10"/>
      <c r="F128" s="10"/>
      <c r="G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T128" s="10"/>
    </row>
    <row r="129" spans="1:46" s="9" customFormat="1" ht="12.75" x14ac:dyDescent="0.2">
      <c r="A129" s="10"/>
      <c r="B129" s="17"/>
      <c r="C129" s="10"/>
      <c r="D129" s="10"/>
      <c r="E129" s="10"/>
      <c r="F129" s="10"/>
      <c r="G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T129" s="10"/>
    </row>
    <row r="130" spans="1:46" s="9" customFormat="1" ht="12.75" x14ac:dyDescent="0.2">
      <c r="A130" s="10"/>
      <c r="B130" s="17"/>
      <c r="C130" s="10"/>
      <c r="D130" s="10"/>
      <c r="E130" s="10"/>
      <c r="F130" s="10"/>
      <c r="G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T130" s="10"/>
    </row>
    <row r="131" spans="1:46" s="9" customFormat="1" ht="12.75" x14ac:dyDescent="0.2">
      <c r="A131" s="10"/>
      <c r="B131" s="17"/>
      <c r="C131" s="10"/>
      <c r="D131" s="10"/>
      <c r="E131" s="10"/>
      <c r="F131" s="10"/>
      <c r="G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T131" s="10"/>
    </row>
    <row r="132" spans="1:46" s="9" customFormat="1" ht="12.75" x14ac:dyDescent="0.2">
      <c r="A132" s="10"/>
      <c r="B132" s="17"/>
      <c r="C132" s="10"/>
      <c r="D132" s="10"/>
      <c r="E132" s="10"/>
      <c r="F132" s="10"/>
      <c r="G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T132" s="10"/>
    </row>
    <row r="133" spans="1:46" s="9" customFormat="1" ht="12.75" x14ac:dyDescent="0.2">
      <c r="A133" s="10"/>
      <c r="B133" s="17"/>
      <c r="C133" s="10"/>
      <c r="D133" s="10"/>
      <c r="E133" s="10"/>
      <c r="F133" s="10"/>
      <c r="G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T133" s="10"/>
    </row>
    <row r="134" spans="1:46" s="9" customFormat="1" ht="12.75" x14ac:dyDescent="0.2">
      <c r="A134" s="10"/>
      <c r="B134" s="17"/>
      <c r="C134" s="10"/>
      <c r="D134" s="10"/>
      <c r="E134" s="10"/>
      <c r="F134" s="10"/>
      <c r="G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T134" s="10"/>
    </row>
    <row r="135" spans="1:46" s="9" customFormat="1" ht="12.75" x14ac:dyDescent="0.2">
      <c r="A135" s="10"/>
      <c r="B135" s="17"/>
      <c r="C135" s="10"/>
      <c r="D135" s="10"/>
      <c r="E135" s="10"/>
      <c r="F135" s="10"/>
      <c r="G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T135" s="10"/>
    </row>
    <row r="136" spans="1:46" s="9" customFormat="1" ht="12.75" x14ac:dyDescent="0.2">
      <c r="A136" s="10"/>
      <c r="B136" s="17"/>
      <c r="C136" s="10"/>
      <c r="D136" s="10"/>
      <c r="E136" s="10"/>
      <c r="F136" s="10"/>
      <c r="G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T136" s="10"/>
    </row>
    <row r="137" spans="1:46" s="9" customFormat="1" ht="12.75" x14ac:dyDescent="0.2">
      <c r="A137" s="10"/>
      <c r="B137" s="17"/>
      <c r="C137" s="10"/>
      <c r="D137" s="10"/>
      <c r="E137" s="10"/>
      <c r="F137" s="10"/>
      <c r="G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T137" s="10"/>
    </row>
    <row r="138" spans="1:46" s="9" customFormat="1" ht="12.75" x14ac:dyDescent="0.2">
      <c r="A138" s="10"/>
      <c r="B138" s="17"/>
      <c r="C138" s="10"/>
      <c r="D138" s="10"/>
      <c r="E138" s="10"/>
      <c r="F138" s="10"/>
      <c r="G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T138" s="10"/>
    </row>
    <row r="139" spans="1:46" s="9" customFormat="1" ht="12.75" x14ac:dyDescent="0.2">
      <c r="A139" s="10"/>
      <c r="B139" s="17"/>
      <c r="C139" s="10"/>
      <c r="D139" s="10"/>
      <c r="E139" s="10"/>
      <c r="F139" s="10"/>
      <c r="G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T139" s="10"/>
    </row>
    <row r="140" spans="1:46" s="9" customFormat="1" ht="12.75" x14ac:dyDescent="0.2">
      <c r="A140" s="10"/>
      <c r="B140" s="17"/>
      <c r="C140" s="10"/>
      <c r="D140" s="10"/>
      <c r="E140" s="10"/>
      <c r="F140" s="10"/>
      <c r="G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T140" s="10"/>
    </row>
    <row r="141" spans="1:46" s="9" customFormat="1" ht="12.75" x14ac:dyDescent="0.2">
      <c r="A141" s="10"/>
      <c r="B141" s="17"/>
      <c r="C141" s="10"/>
      <c r="D141" s="10"/>
      <c r="E141" s="10"/>
      <c r="F141" s="10"/>
      <c r="G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T141" s="10"/>
    </row>
    <row r="142" spans="1:46" s="9" customFormat="1" ht="12.75" x14ac:dyDescent="0.2">
      <c r="A142" s="10"/>
      <c r="B142" s="17"/>
      <c r="C142" s="10"/>
      <c r="D142" s="10"/>
      <c r="E142" s="10"/>
      <c r="F142" s="10"/>
      <c r="G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T142" s="10"/>
    </row>
    <row r="143" spans="1:46" s="9" customFormat="1" ht="12.75" x14ac:dyDescent="0.2">
      <c r="A143" s="10"/>
      <c r="B143" s="17"/>
      <c r="C143" s="10"/>
      <c r="D143" s="10"/>
      <c r="E143" s="10"/>
      <c r="F143" s="10"/>
      <c r="G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T143" s="10"/>
    </row>
    <row r="144" spans="1:46" s="9" customFormat="1" ht="12.75" x14ac:dyDescent="0.2">
      <c r="A144" s="10"/>
      <c r="B144" s="17"/>
      <c r="C144" s="10"/>
      <c r="D144" s="10"/>
      <c r="E144" s="10"/>
      <c r="F144" s="10"/>
      <c r="G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T144" s="10"/>
    </row>
    <row r="145" spans="1:46" s="9" customFormat="1" ht="12.75" x14ac:dyDescent="0.2">
      <c r="A145" s="10"/>
      <c r="B145" s="17"/>
      <c r="C145" s="10"/>
      <c r="D145" s="10"/>
      <c r="E145" s="10"/>
      <c r="F145" s="10"/>
      <c r="G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T145" s="10"/>
    </row>
    <row r="146" spans="1:46" s="9" customFormat="1" ht="12.75" x14ac:dyDescent="0.2">
      <c r="A146" s="10"/>
      <c r="B146" s="17"/>
      <c r="C146" s="10"/>
      <c r="D146" s="10"/>
      <c r="E146" s="10"/>
      <c r="F146" s="10"/>
      <c r="G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T146" s="10"/>
    </row>
    <row r="147" spans="1:46" s="9" customFormat="1" ht="12.75" x14ac:dyDescent="0.2">
      <c r="A147" s="10"/>
      <c r="B147" s="17"/>
      <c r="C147" s="10"/>
      <c r="D147" s="10"/>
      <c r="E147" s="10"/>
      <c r="F147" s="10"/>
      <c r="G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T147" s="10"/>
    </row>
    <row r="148" spans="1:46" s="9" customFormat="1" ht="12.75" x14ac:dyDescent="0.2">
      <c r="A148" s="10"/>
      <c r="B148" s="17"/>
      <c r="C148" s="10"/>
      <c r="D148" s="10"/>
      <c r="E148" s="10"/>
      <c r="F148" s="10"/>
      <c r="G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T148" s="10"/>
    </row>
    <row r="149" spans="1:46" s="9" customFormat="1" ht="12.75" x14ac:dyDescent="0.2">
      <c r="A149" s="10"/>
      <c r="B149" s="17"/>
      <c r="C149" s="10"/>
      <c r="D149" s="10"/>
      <c r="E149" s="10"/>
      <c r="F149" s="10"/>
      <c r="G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T149" s="10"/>
    </row>
    <row r="150" spans="1:46" s="9" customFormat="1" ht="12.75" x14ac:dyDescent="0.2">
      <c r="A150" s="10"/>
      <c r="B150" s="17"/>
      <c r="C150" s="10"/>
      <c r="D150" s="10"/>
      <c r="E150" s="10"/>
      <c r="F150" s="10"/>
      <c r="G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T150" s="10"/>
    </row>
    <row r="151" spans="1:46" s="9" customFormat="1" ht="12.75" x14ac:dyDescent="0.2">
      <c r="A151" s="10"/>
      <c r="B151" s="17"/>
      <c r="C151" s="10"/>
      <c r="D151" s="10"/>
      <c r="E151" s="10"/>
      <c r="F151" s="10"/>
      <c r="G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T151" s="10"/>
    </row>
    <row r="152" spans="1:46" s="9" customFormat="1" ht="12.75" x14ac:dyDescent="0.2">
      <c r="A152" s="10"/>
      <c r="B152" s="17"/>
      <c r="C152" s="10"/>
      <c r="D152" s="10"/>
      <c r="E152" s="10"/>
      <c r="F152" s="10"/>
      <c r="G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T152" s="10"/>
    </row>
    <row r="153" spans="1:46" s="9" customFormat="1" ht="12.75" x14ac:dyDescent="0.2">
      <c r="A153" s="10"/>
      <c r="B153" s="17"/>
      <c r="C153" s="10"/>
      <c r="D153" s="10"/>
      <c r="E153" s="10"/>
      <c r="F153" s="10"/>
      <c r="G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T153" s="10"/>
    </row>
    <row r="154" spans="1:46" s="9" customFormat="1" ht="12.75" x14ac:dyDescent="0.2">
      <c r="A154" s="10"/>
      <c r="B154" s="17"/>
      <c r="C154" s="10"/>
      <c r="D154" s="10"/>
      <c r="E154" s="10"/>
      <c r="F154" s="10"/>
      <c r="G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T154" s="10"/>
    </row>
    <row r="155" spans="1:46" s="9" customFormat="1" ht="12.75" x14ac:dyDescent="0.2">
      <c r="A155" s="10"/>
      <c r="B155" s="17"/>
      <c r="C155" s="10"/>
      <c r="D155" s="10"/>
      <c r="E155" s="10"/>
      <c r="F155" s="10"/>
      <c r="G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T155" s="10"/>
    </row>
    <row r="156" spans="1:46" s="9" customFormat="1" ht="12.75" x14ac:dyDescent="0.2">
      <c r="A156" s="10"/>
      <c r="B156" s="17"/>
      <c r="C156" s="10"/>
      <c r="D156" s="10"/>
      <c r="E156" s="10"/>
      <c r="F156" s="10"/>
      <c r="G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T156" s="10"/>
    </row>
    <row r="157" spans="1:46" s="9" customFormat="1" ht="12.75" x14ac:dyDescent="0.2">
      <c r="A157" s="10"/>
      <c r="B157" s="17"/>
      <c r="C157" s="10"/>
      <c r="D157" s="10"/>
      <c r="E157" s="10"/>
      <c r="F157" s="10"/>
      <c r="G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T157" s="10"/>
    </row>
    <row r="158" spans="1:46" s="9" customFormat="1" ht="12.75" x14ac:dyDescent="0.2">
      <c r="A158" s="10"/>
      <c r="B158" s="17"/>
      <c r="C158" s="10"/>
      <c r="D158" s="10"/>
      <c r="E158" s="10"/>
      <c r="F158" s="10"/>
      <c r="G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T158" s="10"/>
    </row>
    <row r="159" spans="1:46" s="9" customFormat="1" ht="12.75" x14ac:dyDescent="0.2">
      <c r="A159" s="10"/>
      <c r="B159" s="17"/>
      <c r="C159" s="10"/>
      <c r="D159" s="10"/>
      <c r="E159" s="10"/>
      <c r="F159" s="10"/>
      <c r="G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T159" s="10"/>
    </row>
    <row r="160" spans="1:46" s="9" customFormat="1" ht="12.75" x14ac:dyDescent="0.2">
      <c r="A160" s="10"/>
      <c r="B160" s="17"/>
      <c r="C160" s="10"/>
      <c r="D160" s="10"/>
      <c r="E160" s="10"/>
      <c r="F160" s="10"/>
      <c r="G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T160" s="10"/>
    </row>
    <row r="161" spans="1:46" s="9" customFormat="1" ht="12.75" x14ac:dyDescent="0.2">
      <c r="A161" s="10"/>
      <c r="B161" s="17"/>
      <c r="C161" s="10"/>
      <c r="D161" s="10"/>
      <c r="E161" s="10"/>
      <c r="F161" s="10"/>
      <c r="G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T161" s="10"/>
    </row>
    <row r="162" spans="1:46" s="9" customFormat="1" ht="12.75" x14ac:dyDescent="0.2">
      <c r="A162" s="10"/>
      <c r="B162" s="17"/>
      <c r="C162" s="10"/>
      <c r="D162" s="10"/>
      <c r="E162" s="10"/>
      <c r="F162" s="10"/>
      <c r="G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T162" s="10"/>
    </row>
    <row r="163" spans="1:46" s="9" customFormat="1" ht="12.75" x14ac:dyDescent="0.2">
      <c r="A163" s="10"/>
      <c r="B163" s="17"/>
      <c r="C163" s="10"/>
      <c r="D163" s="10"/>
      <c r="E163" s="10"/>
      <c r="F163" s="10"/>
      <c r="G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T163" s="10"/>
    </row>
    <row r="164" spans="1:46" s="9" customFormat="1" ht="12.75" x14ac:dyDescent="0.2">
      <c r="A164" s="10"/>
      <c r="B164" s="17"/>
      <c r="C164" s="10"/>
      <c r="D164" s="10"/>
      <c r="E164" s="10"/>
      <c r="F164" s="10"/>
      <c r="G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T164" s="10"/>
    </row>
    <row r="165" spans="1:46" s="9" customFormat="1" ht="12.75" x14ac:dyDescent="0.2">
      <c r="A165" s="10"/>
      <c r="B165" s="17"/>
      <c r="C165" s="10"/>
      <c r="D165" s="10"/>
      <c r="E165" s="10"/>
      <c r="F165" s="10"/>
      <c r="G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T165" s="10"/>
    </row>
    <row r="166" spans="1:46" s="9" customFormat="1" ht="12.75" x14ac:dyDescent="0.2">
      <c r="A166" s="10"/>
      <c r="B166" s="17"/>
      <c r="C166" s="10"/>
      <c r="D166" s="10"/>
      <c r="E166" s="10"/>
      <c r="F166" s="10"/>
      <c r="G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T166" s="10"/>
    </row>
    <row r="167" spans="1:46" s="9" customFormat="1" ht="12.75" x14ac:dyDescent="0.2">
      <c r="A167" s="10"/>
      <c r="B167" s="17"/>
      <c r="C167" s="10"/>
      <c r="D167" s="10"/>
      <c r="E167" s="10"/>
      <c r="F167" s="10"/>
      <c r="G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T167" s="10"/>
    </row>
    <row r="168" spans="1:46" s="9" customFormat="1" ht="12.75" x14ac:dyDescent="0.2">
      <c r="A168" s="10"/>
      <c r="B168" s="17"/>
      <c r="C168" s="10"/>
      <c r="D168" s="10"/>
      <c r="E168" s="10"/>
      <c r="F168" s="10"/>
      <c r="G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T168" s="10"/>
    </row>
    <row r="169" spans="1:46" s="9" customFormat="1" ht="12.75" x14ac:dyDescent="0.2">
      <c r="A169" s="10"/>
      <c r="B169" s="17"/>
      <c r="C169" s="10"/>
      <c r="D169" s="10"/>
      <c r="E169" s="10"/>
      <c r="F169" s="10"/>
      <c r="G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T169" s="10"/>
    </row>
    <row r="170" spans="1:46" s="9" customFormat="1" ht="12.75" x14ac:dyDescent="0.2">
      <c r="A170" s="10"/>
      <c r="B170" s="17"/>
      <c r="C170" s="10"/>
      <c r="D170" s="10"/>
      <c r="E170" s="10"/>
      <c r="F170" s="10"/>
      <c r="G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T170" s="10"/>
    </row>
    <row r="171" spans="1:46" s="9" customFormat="1" ht="12.75" x14ac:dyDescent="0.2">
      <c r="A171" s="10"/>
      <c r="B171" s="17"/>
      <c r="C171" s="10"/>
      <c r="D171" s="10"/>
      <c r="E171" s="10"/>
      <c r="F171" s="10"/>
      <c r="G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T171" s="10"/>
    </row>
    <row r="172" spans="1:46" s="9" customFormat="1" ht="12.75" x14ac:dyDescent="0.2">
      <c r="A172" s="10"/>
      <c r="B172" s="17"/>
      <c r="C172" s="10"/>
      <c r="D172" s="10"/>
      <c r="E172" s="10"/>
      <c r="F172" s="10"/>
      <c r="G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T172" s="10"/>
    </row>
    <row r="173" spans="1:46" s="9" customFormat="1" ht="12.75" x14ac:dyDescent="0.2">
      <c r="A173" s="10"/>
      <c r="B173" s="17"/>
      <c r="C173" s="10"/>
      <c r="D173" s="10"/>
      <c r="E173" s="10"/>
      <c r="F173" s="10"/>
      <c r="G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T173" s="10"/>
    </row>
    <row r="174" spans="1:46" s="9" customFormat="1" ht="12.75" x14ac:dyDescent="0.2">
      <c r="A174" s="10"/>
      <c r="B174" s="17"/>
      <c r="C174" s="10"/>
      <c r="D174" s="10"/>
      <c r="E174" s="10"/>
      <c r="F174" s="10"/>
      <c r="G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T174" s="10"/>
    </row>
    <row r="175" spans="1:46" s="9" customFormat="1" ht="12.75" x14ac:dyDescent="0.2">
      <c r="A175" s="10"/>
      <c r="B175" s="17"/>
      <c r="C175" s="10"/>
      <c r="D175" s="10"/>
      <c r="E175" s="10"/>
      <c r="F175" s="10"/>
      <c r="G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T175" s="10"/>
    </row>
    <row r="176" spans="1:46" s="9" customFormat="1" ht="12.75" x14ac:dyDescent="0.2">
      <c r="A176" s="10"/>
      <c r="B176" s="17"/>
      <c r="C176" s="10"/>
      <c r="D176" s="10"/>
      <c r="E176" s="10"/>
      <c r="F176" s="10"/>
      <c r="G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T176" s="10"/>
    </row>
    <row r="177" spans="1:46" s="9" customFormat="1" ht="12.75" x14ac:dyDescent="0.2">
      <c r="A177" s="10"/>
      <c r="B177" s="17"/>
      <c r="C177" s="10"/>
      <c r="D177" s="10"/>
      <c r="E177" s="10"/>
      <c r="F177" s="10"/>
      <c r="G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T177" s="10"/>
    </row>
    <row r="178" spans="1:46" s="9" customFormat="1" ht="12.75" x14ac:dyDescent="0.2">
      <c r="A178" s="10"/>
      <c r="B178" s="17"/>
      <c r="C178" s="10"/>
      <c r="D178" s="10"/>
      <c r="E178" s="10"/>
      <c r="F178" s="10"/>
      <c r="G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T178" s="10"/>
    </row>
    <row r="179" spans="1:46" s="9" customFormat="1" ht="12.75" x14ac:dyDescent="0.2">
      <c r="A179" s="10"/>
      <c r="B179" s="17"/>
      <c r="C179" s="10"/>
      <c r="D179" s="10"/>
      <c r="E179" s="10"/>
      <c r="F179" s="10"/>
      <c r="G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T179" s="10"/>
    </row>
    <row r="180" spans="1:46" s="9" customFormat="1" ht="12.75" x14ac:dyDescent="0.2">
      <c r="A180" s="10"/>
      <c r="B180" s="17"/>
      <c r="C180" s="10"/>
      <c r="D180" s="10"/>
      <c r="E180" s="10"/>
      <c r="F180" s="10"/>
      <c r="G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T180" s="10"/>
    </row>
    <row r="181" spans="1:46" s="9" customFormat="1" ht="12.75" x14ac:dyDescent="0.2">
      <c r="A181" s="10"/>
      <c r="B181" s="17"/>
      <c r="C181" s="10"/>
      <c r="D181" s="10"/>
      <c r="E181" s="10"/>
      <c r="F181" s="10"/>
      <c r="G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T181" s="10"/>
    </row>
    <row r="182" spans="1:46" s="9" customFormat="1" ht="12.75" x14ac:dyDescent="0.2">
      <c r="A182" s="10"/>
      <c r="B182" s="17"/>
      <c r="C182" s="10"/>
      <c r="D182" s="10"/>
      <c r="E182" s="10"/>
      <c r="F182" s="10"/>
      <c r="G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T182" s="10"/>
    </row>
    <row r="183" spans="1:46" s="9" customFormat="1" ht="12.75" x14ac:dyDescent="0.2">
      <c r="A183" s="10"/>
      <c r="B183" s="17"/>
      <c r="C183" s="10"/>
      <c r="D183" s="10"/>
      <c r="E183" s="10"/>
      <c r="F183" s="10"/>
      <c r="G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T183" s="10"/>
    </row>
    <row r="184" spans="1:46" s="9" customFormat="1" ht="12.75" x14ac:dyDescent="0.2">
      <c r="A184" s="10"/>
      <c r="B184" s="17"/>
      <c r="C184" s="10"/>
      <c r="D184" s="10"/>
      <c r="E184" s="10"/>
      <c r="F184" s="10"/>
      <c r="G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T184" s="10"/>
    </row>
    <row r="185" spans="1:46" s="9" customFormat="1" ht="12.75" x14ac:dyDescent="0.2">
      <c r="A185" s="10"/>
      <c r="B185" s="17"/>
      <c r="C185" s="10"/>
      <c r="D185" s="10"/>
      <c r="E185" s="10"/>
      <c r="F185" s="10"/>
      <c r="G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T185" s="10"/>
    </row>
    <row r="186" spans="1:46" s="9" customFormat="1" ht="12.75" x14ac:dyDescent="0.2">
      <c r="A186" s="10"/>
      <c r="B186" s="17"/>
      <c r="C186" s="10"/>
      <c r="D186" s="10"/>
      <c r="E186" s="10"/>
      <c r="F186" s="10"/>
      <c r="G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T186" s="10"/>
    </row>
    <row r="187" spans="1:46" s="9" customFormat="1" ht="12.75" x14ac:dyDescent="0.2">
      <c r="A187" s="10"/>
      <c r="B187" s="17"/>
      <c r="C187" s="10"/>
      <c r="D187" s="10"/>
      <c r="E187" s="10"/>
      <c r="F187" s="10"/>
      <c r="G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T187" s="10"/>
    </row>
    <row r="188" spans="1:46" s="9" customFormat="1" ht="12.75" x14ac:dyDescent="0.2">
      <c r="A188" s="10"/>
      <c r="B188" s="17"/>
      <c r="C188" s="10"/>
      <c r="D188" s="10"/>
      <c r="E188" s="10"/>
      <c r="F188" s="10"/>
      <c r="G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T188" s="10"/>
    </row>
    <row r="189" spans="1:46" s="9" customFormat="1" ht="12.75" x14ac:dyDescent="0.2">
      <c r="A189" s="10"/>
      <c r="B189" s="17"/>
      <c r="C189" s="10"/>
      <c r="D189" s="10"/>
      <c r="E189" s="10"/>
      <c r="F189" s="10"/>
      <c r="G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T189" s="10"/>
    </row>
    <row r="190" spans="1:46" s="9" customFormat="1" ht="12.75" x14ac:dyDescent="0.2">
      <c r="A190" s="10"/>
      <c r="B190" s="17"/>
      <c r="C190" s="10"/>
      <c r="D190" s="10"/>
      <c r="E190" s="10"/>
      <c r="F190" s="10"/>
      <c r="G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T190" s="10"/>
    </row>
    <row r="191" spans="1:46" s="9" customFormat="1" ht="12.75" x14ac:dyDescent="0.2">
      <c r="A191" s="10"/>
      <c r="B191" s="17"/>
      <c r="C191" s="10"/>
      <c r="D191" s="10"/>
      <c r="E191" s="10"/>
      <c r="F191" s="10"/>
      <c r="G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T191" s="10"/>
    </row>
    <row r="192" spans="1:46" s="9" customFormat="1" ht="12.75" x14ac:dyDescent="0.2">
      <c r="A192" s="10"/>
      <c r="B192" s="17"/>
      <c r="C192" s="10"/>
      <c r="D192" s="10"/>
      <c r="E192" s="10"/>
      <c r="F192" s="10"/>
      <c r="G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T192" s="10"/>
    </row>
    <row r="193" spans="1:46" s="9" customFormat="1" ht="12.75" x14ac:dyDescent="0.2">
      <c r="A193" s="10"/>
      <c r="B193" s="17"/>
      <c r="C193" s="10"/>
      <c r="D193" s="10"/>
      <c r="E193" s="10"/>
      <c r="F193" s="10"/>
      <c r="G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T193" s="10"/>
    </row>
    <row r="194" spans="1:46" s="9" customFormat="1" ht="12.75" x14ac:dyDescent="0.2">
      <c r="A194" s="10"/>
      <c r="B194" s="17"/>
      <c r="C194" s="10"/>
      <c r="D194" s="10"/>
      <c r="E194" s="10"/>
      <c r="F194" s="10"/>
      <c r="G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T194" s="10"/>
    </row>
    <row r="195" spans="1:46" s="9" customFormat="1" ht="12.75" x14ac:dyDescent="0.2">
      <c r="A195" s="10"/>
      <c r="B195" s="17"/>
      <c r="C195" s="10"/>
      <c r="D195" s="10"/>
      <c r="E195" s="10"/>
      <c r="F195" s="10"/>
      <c r="G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T195" s="10"/>
    </row>
    <row r="196" spans="1:46" s="9" customFormat="1" ht="12.75" x14ac:dyDescent="0.2">
      <c r="A196" s="10"/>
      <c r="B196" s="17"/>
      <c r="C196" s="10"/>
      <c r="D196" s="10"/>
      <c r="E196" s="10"/>
      <c r="F196" s="10"/>
      <c r="G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T196" s="10"/>
    </row>
    <row r="197" spans="1:46" s="9" customFormat="1" ht="12.75" x14ac:dyDescent="0.2">
      <c r="A197" s="10"/>
      <c r="B197" s="17"/>
      <c r="C197" s="10"/>
      <c r="D197" s="10"/>
      <c r="E197" s="10"/>
      <c r="F197" s="10"/>
      <c r="G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T197" s="10"/>
    </row>
    <row r="198" spans="1:46" s="9" customFormat="1" ht="12.75" x14ac:dyDescent="0.2">
      <c r="A198" s="10"/>
      <c r="B198" s="17"/>
      <c r="C198" s="10"/>
      <c r="D198" s="10"/>
      <c r="E198" s="10"/>
      <c r="F198" s="10"/>
      <c r="G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T198" s="10"/>
    </row>
    <row r="199" spans="1:46" s="9" customFormat="1" ht="12.75" x14ac:dyDescent="0.2">
      <c r="A199" s="10"/>
      <c r="B199" s="17"/>
      <c r="C199" s="10"/>
      <c r="D199" s="10"/>
      <c r="E199" s="10"/>
      <c r="F199" s="10"/>
      <c r="G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T199" s="10"/>
    </row>
    <row r="200" spans="1:46" s="9" customFormat="1" ht="12.75" x14ac:dyDescent="0.2">
      <c r="A200" s="10"/>
      <c r="B200" s="17"/>
      <c r="C200" s="10"/>
      <c r="D200" s="10"/>
      <c r="E200" s="10"/>
      <c r="F200" s="10"/>
      <c r="G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T200" s="10"/>
    </row>
    <row r="201" spans="1:46" s="9" customFormat="1" ht="12.75" x14ac:dyDescent="0.2">
      <c r="A201" s="10"/>
      <c r="B201" s="17"/>
      <c r="C201" s="10"/>
      <c r="D201" s="10"/>
      <c r="E201" s="10"/>
      <c r="F201" s="10"/>
      <c r="G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T201" s="10"/>
    </row>
    <row r="202" spans="1:46" s="9" customFormat="1" ht="12.75" x14ac:dyDescent="0.2">
      <c r="A202" s="10"/>
      <c r="B202" s="17"/>
      <c r="C202" s="10"/>
      <c r="D202" s="10"/>
      <c r="E202" s="10"/>
      <c r="F202" s="10"/>
      <c r="G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T202" s="10"/>
    </row>
    <row r="203" spans="1:46" s="9" customFormat="1" ht="12.75" x14ac:dyDescent="0.2">
      <c r="A203" s="10"/>
      <c r="B203" s="17"/>
      <c r="C203" s="10"/>
      <c r="D203" s="10"/>
      <c r="E203" s="10"/>
      <c r="F203" s="10"/>
      <c r="G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T203" s="10"/>
    </row>
    <row r="204" spans="1:46" s="9" customFormat="1" ht="12.75" x14ac:dyDescent="0.2">
      <c r="A204" s="10"/>
      <c r="B204" s="17"/>
      <c r="C204" s="10"/>
      <c r="D204" s="10"/>
      <c r="E204" s="10"/>
      <c r="F204" s="10"/>
      <c r="G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T204" s="10"/>
    </row>
    <row r="205" spans="1:46" s="9" customFormat="1" ht="12.75" x14ac:dyDescent="0.2">
      <c r="A205" s="10"/>
      <c r="B205" s="17"/>
      <c r="C205" s="10"/>
      <c r="D205" s="10"/>
      <c r="E205" s="10"/>
      <c r="F205" s="10"/>
      <c r="G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T205" s="10"/>
    </row>
    <row r="206" spans="1:46" s="9" customFormat="1" ht="12.75" x14ac:dyDescent="0.2">
      <c r="A206" s="10"/>
      <c r="B206" s="17"/>
      <c r="C206" s="10"/>
      <c r="D206" s="10"/>
      <c r="E206" s="10"/>
      <c r="F206" s="10"/>
      <c r="G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T206" s="10"/>
    </row>
    <row r="207" spans="1:46" s="9" customFormat="1" ht="12.75" x14ac:dyDescent="0.2">
      <c r="A207" s="10"/>
      <c r="B207" s="17"/>
      <c r="C207" s="10"/>
      <c r="D207" s="10"/>
      <c r="E207" s="10"/>
      <c r="F207" s="10"/>
      <c r="G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T207" s="10"/>
    </row>
    <row r="208" spans="1:46" s="9" customFormat="1" ht="12.75" x14ac:dyDescent="0.2">
      <c r="A208" s="10"/>
      <c r="B208" s="17"/>
      <c r="C208" s="10"/>
      <c r="D208" s="10"/>
      <c r="E208" s="10"/>
      <c r="F208" s="10"/>
      <c r="G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T208" s="10"/>
    </row>
    <row r="209" spans="1:46" s="9" customFormat="1" ht="12.75" x14ac:dyDescent="0.2">
      <c r="A209" s="10"/>
      <c r="B209" s="17"/>
      <c r="C209" s="10"/>
      <c r="D209" s="10"/>
      <c r="E209" s="10"/>
      <c r="F209" s="10"/>
      <c r="G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T209" s="10"/>
    </row>
    <row r="210" spans="1:46" s="9" customFormat="1" ht="12.75" x14ac:dyDescent="0.2">
      <c r="A210" s="10"/>
      <c r="B210" s="17"/>
      <c r="C210" s="10"/>
      <c r="D210" s="10"/>
      <c r="E210" s="10"/>
      <c r="F210" s="10"/>
      <c r="G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T210" s="10"/>
    </row>
    <row r="211" spans="1:46" s="9" customFormat="1" ht="12.75" x14ac:dyDescent="0.2">
      <c r="A211" s="10"/>
      <c r="B211" s="17"/>
      <c r="C211" s="10"/>
      <c r="D211" s="10"/>
      <c r="E211" s="10"/>
      <c r="F211" s="10"/>
      <c r="G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T211" s="10"/>
    </row>
    <row r="212" spans="1:46" s="9" customFormat="1" ht="12.75" x14ac:dyDescent="0.2">
      <c r="A212" s="10"/>
      <c r="B212" s="17"/>
      <c r="C212" s="10"/>
      <c r="D212" s="10"/>
      <c r="E212" s="10"/>
      <c r="F212" s="10"/>
      <c r="G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T212" s="10"/>
    </row>
    <row r="213" spans="1:46" s="9" customFormat="1" ht="12.75" x14ac:dyDescent="0.2">
      <c r="A213" s="10"/>
      <c r="B213" s="17"/>
      <c r="C213" s="10"/>
      <c r="D213" s="10"/>
      <c r="E213" s="10"/>
      <c r="F213" s="10"/>
      <c r="G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T213" s="10"/>
    </row>
    <row r="214" spans="1:46" s="9" customFormat="1" ht="12.75" x14ac:dyDescent="0.2">
      <c r="A214" s="10"/>
      <c r="B214" s="17"/>
      <c r="C214" s="10"/>
      <c r="D214" s="10"/>
      <c r="E214" s="10"/>
      <c r="F214" s="10"/>
      <c r="G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T214" s="10"/>
    </row>
    <row r="215" spans="1:46" s="9" customFormat="1" ht="12.75" x14ac:dyDescent="0.2">
      <c r="A215" s="10"/>
      <c r="B215" s="17"/>
      <c r="C215" s="10"/>
      <c r="D215" s="10"/>
      <c r="E215" s="10"/>
      <c r="F215" s="10"/>
      <c r="G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T215" s="10"/>
    </row>
    <row r="216" spans="1:46" s="9" customFormat="1" ht="12.75" x14ac:dyDescent="0.2">
      <c r="A216" s="10"/>
      <c r="B216" s="17"/>
      <c r="C216" s="10"/>
      <c r="D216" s="10"/>
      <c r="E216" s="10"/>
      <c r="F216" s="10"/>
      <c r="G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T216" s="10"/>
    </row>
    <row r="217" spans="1:46" s="9" customFormat="1" ht="12.75" x14ac:dyDescent="0.2">
      <c r="A217" s="10"/>
      <c r="B217" s="17"/>
      <c r="C217" s="10"/>
      <c r="D217" s="10"/>
      <c r="E217" s="10"/>
      <c r="F217" s="10"/>
      <c r="G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T217" s="10"/>
    </row>
    <row r="218" spans="1:46" s="9" customFormat="1" ht="12.75" x14ac:dyDescent="0.2">
      <c r="A218" s="10"/>
      <c r="B218" s="17"/>
      <c r="C218" s="10"/>
      <c r="D218" s="10"/>
      <c r="E218" s="10"/>
      <c r="F218" s="10"/>
      <c r="G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T218" s="10"/>
    </row>
    <row r="219" spans="1:46" s="9" customFormat="1" ht="12.75" x14ac:dyDescent="0.2">
      <c r="A219" s="10"/>
      <c r="B219" s="17"/>
      <c r="C219" s="10"/>
      <c r="D219" s="10"/>
      <c r="E219" s="10"/>
      <c r="F219" s="10"/>
      <c r="G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T219" s="10"/>
    </row>
    <row r="220" spans="1:46" s="9" customFormat="1" ht="12.75" x14ac:dyDescent="0.2">
      <c r="A220" s="10"/>
      <c r="B220" s="17"/>
      <c r="C220" s="10"/>
      <c r="D220" s="10"/>
      <c r="E220" s="10"/>
      <c r="F220" s="10"/>
      <c r="G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T220" s="10"/>
    </row>
    <row r="221" spans="1:46" s="9" customFormat="1" ht="12.75" x14ac:dyDescent="0.2">
      <c r="A221" s="10"/>
      <c r="B221" s="17"/>
      <c r="C221" s="10"/>
      <c r="D221" s="10"/>
      <c r="E221" s="10"/>
      <c r="F221" s="10"/>
      <c r="G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T221" s="10"/>
    </row>
    <row r="222" spans="1:46" s="9" customFormat="1" ht="12.75" x14ac:dyDescent="0.2">
      <c r="A222" s="10"/>
      <c r="B222" s="17"/>
      <c r="C222" s="10"/>
      <c r="D222" s="10"/>
      <c r="E222" s="10"/>
      <c r="F222" s="10"/>
      <c r="G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T222" s="10"/>
    </row>
    <row r="223" spans="1:46" s="9" customFormat="1" ht="12.75" x14ac:dyDescent="0.2">
      <c r="A223" s="10"/>
      <c r="B223" s="17"/>
      <c r="C223" s="10"/>
      <c r="D223" s="10"/>
      <c r="E223" s="10"/>
      <c r="F223" s="10"/>
      <c r="G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T223" s="10"/>
    </row>
    <row r="224" spans="1:46" s="9" customFormat="1" ht="12.75" x14ac:dyDescent="0.2">
      <c r="A224" s="10"/>
      <c r="B224" s="17"/>
      <c r="C224" s="10"/>
      <c r="D224" s="10"/>
      <c r="E224" s="10"/>
      <c r="F224" s="10"/>
      <c r="G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T224" s="10"/>
    </row>
    <row r="225" spans="1:46" s="9" customFormat="1" ht="12.75" x14ac:dyDescent="0.2">
      <c r="A225" s="10"/>
      <c r="B225" s="17"/>
      <c r="C225" s="10"/>
      <c r="D225" s="10"/>
      <c r="E225" s="10"/>
      <c r="F225" s="10"/>
      <c r="G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T225" s="10"/>
    </row>
    <row r="226" spans="1:46" s="9" customFormat="1" ht="12.75" x14ac:dyDescent="0.2">
      <c r="A226" s="10"/>
      <c r="B226" s="17"/>
      <c r="C226" s="10"/>
      <c r="D226" s="10"/>
      <c r="E226" s="10"/>
      <c r="F226" s="10"/>
      <c r="G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T226" s="10"/>
    </row>
    <row r="227" spans="1:46" s="9" customFormat="1" ht="12.75" x14ac:dyDescent="0.2">
      <c r="A227" s="10"/>
      <c r="B227" s="17"/>
      <c r="C227" s="10"/>
      <c r="D227" s="10"/>
      <c r="E227" s="10"/>
      <c r="F227" s="10"/>
      <c r="G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T227" s="10"/>
    </row>
    <row r="228" spans="1:46" s="9" customFormat="1" ht="12.75" x14ac:dyDescent="0.2">
      <c r="A228" s="10"/>
      <c r="B228" s="17"/>
      <c r="C228" s="10"/>
      <c r="D228" s="10"/>
      <c r="E228" s="10"/>
      <c r="F228" s="10"/>
      <c r="G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T228" s="10"/>
    </row>
    <row r="229" spans="1:46" s="9" customFormat="1" ht="12.75" x14ac:dyDescent="0.2">
      <c r="A229" s="10"/>
      <c r="B229" s="17"/>
      <c r="C229" s="10"/>
      <c r="D229" s="10"/>
      <c r="E229" s="10"/>
      <c r="F229" s="10"/>
      <c r="G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T229" s="10"/>
    </row>
    <row r="230" spans="1:46" s="9" customFormat="1" ht="12.75" x14ac:dyDescent="0.2">
      <c r="A230" s="10"/>
      <c r="B230" s="17"/>
      <c r="C230" s="10"/>
      <c r="D230" s="10"/>
      <c r="E230" s="10"/>
      <c r="F230" s="10"/>
      <c r="G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T230" s="10"/>
    </row>
    <row r="231" spans="1:46" s="9" customFormat="1" ht="12.75" x14ac:dyDescent="0.2">
      <c r="A231" s="10"/>
      <c r="B231" s="17"/>
      <c r="C231" s="10"/>
      <c r="D231" s="10"/>
      <c r="E231" s="10"/>
      <c r="F231" s="10"/>
      <c r="G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T231" s="10"/>
    </row>
    <row r="232" spans="1:46" s="9" customFormat="1" ht="12.75" x14ac:dyDescent="0.2">
      <c r="A232" s="10"/>
      <c r="B232" s="17"/>
      <c r="C232" s="10"/>
      <c r="D232" s="10"/>
      <c r="E232" s="10"/>
      <c r="F232" s="10"/>
      <c r="G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T232" s="10"/>
    </row>
    <row r="233" spans="1:46" s="9" customFormat="1" ht="12.75" x14ac:dyDescent="0.2">
      <c r="A233" s="10"/>
      <c r="B233" s="17"/>
      <c r="C233" s="10"/>
      <c r="D233" s="10"/>
      <c r="E233" s="10"/>
      <c r="F233" s="10"/>
      <c r="G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T233" s="10"/>
    </row>
    <row r="234" spans="1:46" s="9" customFormat="1" ht="12.75" x14ac:dyDescent="0.2">
      <c r="A234" s="10"/>
      <c r="B234" s="17"/>
      <c r="C234" s="10"/>
      <c r="D234" s="10"/>
      <c r="E234" s="10"/>
      <c r="F234" s="10"/>
      <c r="G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T234" s="10"/>
    </row>
    <row r="235" spans="1:46" s="9" customFormat="1" ht="12.75" x14ac:dyDescent="0.2">
      <c r="A235" s="10"/>
      <c r="B235" s="17"/>
      <c r="C235" s="10"/>
      <c r="D235" s="10"/>
      <c r="E235" s="10"/>
      <c r="F235" s="10"/>
      <c r="G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T235" s="10"/>
    </row>
    <row r="236" spans="1:46" s="9" customFormat="1" ht="12.75" x14ac:dyDescent="0.2">
      <c r="A236" s="10"/>
      <c r="B236" s="17"/>
      <c r="C236" s="10"/>
      <c r="D236" s="10"/>
      <c r="E236" s="10"/>
      <c r="F236" s="10"/>
      <c r="G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T236" s="10"/>
    </row>
    <row r="237" spans="1:46" s="9" customFormat="1" ht="12.75" x14ac:dyDescent="0.2">
      <c r="A237" s="10"/>
      <c r="B237" s="17"/>
      <c r="C237" s="10"/>
      <c r="D237" s="10"/>
      <c r="E237" s="10"/>
      <c r="F237" s="10"/>
      <c r="G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T237" s="10"/>
    </row>
    <row r="238" spans="1:46" s="9" customFormat="1" ht="12.75" x14ac:dyDescent="0.2">
      <c r="A238" s="10"/>
      <c r="B238" s="17"/>
      <c r="C238" s="10"/>
      <c r="D238" s="10"/>
      <c r="E238" s="10"/>
      <c r="F238" s="10"/>
      <c r="G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T238" s="10"/>
    </row>
    <row r="239" spans="1:46" s="9" customFormat="1" ht="12.75" x14ac:dyDescent="0.2">
      <c r="A239" s="10"/>
      <c r="B239" s="17"/>
      <c r="C239" s="10"/>
      <c r="D239" s="10"/>
      <c r="E239" s="10"/>
      <c r="F239" s="10"/>
      <c r="G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T239" s="10"/>
    </row>
    <row r="240" spans="1:46" s="9" customFormat="1" ht="12.75" x14ac:dyDescent="0.2">
      <c r="A240" s="10"/>
      <c r="B240" s="17"/>
      <c r="C240" s="10"/>
      <c r="D240" s="10"/>
      <c r="E240" s="10"/>
      <c r="F240" s="10"/>
      <c r="G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T240" s="10"/>
    </row>
    <row r="241" spans="1:46" s="9" customFormat="1" ht="12.75" x14ac:dyDescent="0.2">
      <c r="A241" s="10"/>
      <c r="B241" s="17"/>
      <c r="C241" s="10"/>
      <c r="D241" s="10"/>
      <c r="E241" s="10"/>
      <c r="F241" s="10"/>
      <c r="G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T241" s="10"/>
    </row>
    <row r="242" spans="1:46" s="9" customFormat="1" ht="12.75" x14ac:dyDescent="0.2">
      <c r="A242" s="10"/>
      <c r="B242" s="17"/>
      <c r="C242" s="10"/>
      <c r="D242" s="10"/>
      <c r="E242" s="10"/>
      <c r="F242" s="10"/>
      <c r="G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T242" s="10"/>
    </row>
    <row r="243" spans="1:46" s="9" customFormat="1" ht="12.75" x14ac:dyDescent="0.2">
      <c r="A243" s="10"/>
      <c r="B243" s="17"/>
      <c r="C243" s="10"/>
      <c r="D243" s="10"/>
      <c r="E243" s="10"/>
      <c r="F243" s="10"/>
      <c r="G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T243" s="10"/>
    </row>
    <row r="244" spans="1:46" s="9" customFormat="1" ht="12.75" x14ac:dyDescent="0.2">
      <c r="A244" s="10"/>
      <c r="B244" s="17"/>
      <c r="C244" s="10"/>
      <c r="D244" s="10"/>
      <c r="E244" s="10"/>
      <c r="F244" s="10"/>
      <c r="G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T244" s="10"/>
    </row>
    <row r="245" spans="1:46" s="9" customFormat="1" ht="12.75" x14ac:dyDescent="0.2">
      <c r="A245" s="10"/>
      <c r="B245" s="17"/>
      <c r="C245" s="10"/>
      <c r="D245" s="10"/>
      <c r="E245" s="10"/>
      <c r="F245" s="10"/>
      <c r="G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T245" s="10"/>
    </row>
    <row r="246" spans="1:46" s="9" customFormat="1" ht="12.75" x14ac:dyDescent="0.2">
      <c r="A246" s="10"/>
      <c r="B246" s="17"/>
      <c r="C246" s="10"/>
      <c r="D246" s="10"/>
      <c r="E246" s="10"/>
      <c r="F246" s="10"/>
      <c r="G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T246" s="10"/>
    </row>
    <row r="247" spans="1:46" s="9" customFormat="1" ht="12.75" x14ac:dyDescent="0.2">
      <c r="A247" s="10"/>
      <c r="B247" s="17"/>
      <c r="C247" s="10"/>
      <c r="D247" s="10"/>
      <c r="E247" s="10"/>
      <c r="F247" s="10"/>
      <c r="G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T247" s="10"/>
    </row>
    <row r="248" spans="1:46" s="9" customFormat="1" ht="12.75" x14ac:dyDescent="0.2">
      <c r="A248" s="10"/>
      <c r="B248" s="17"/>
      <c r="C248" s="10"/>
      <c r="D248" s="10"/>
      <c r="E248" s="10"/>
      <c r="F248" s="10"/>
      <c r="G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T248" s="10"/>
    </row>
    <row r="249" spans="1:46" s="9" customFormat="1" ht="12.75" x14ac:dyDescent="0.2">
      <c r="A249" s="10"/>
      <c r="B249" s="17"/>
      <c r="C249" s="10"/>
      <c r="D249" s="10"/>
      <c r="E249" s="10"/>
      <c r="F249" s="10"/>
      <c r="G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T249" s="10"/>
    </row>
    <row r="250" spans="1:46" s="9" customFormat="1" ht="12.75" x14ac:dyDescent="0.2">
      <c r="A250" s="10"/>
      <c r="B250" s="17"/>
      <c r="C250" s="10"/>
      <c r="D250" s="10"/>
      <c r="E250" s="10"/>
      <c r="F250" s="10"/>
      <c r="G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T250" s="10"/>
    </row>
    <row r="251" spans="1:46" s="9" customFormat="1" ht="12.75" x14ac:dyDescent="0.2">
      <c r="A251" s="10"/>
      <c r="B251" s="17"/>
      <c r="C251" s="10"/>
      <c r="D251" s="10"/>
      <c r="E251" s="10"/>
      <c r="F251" s="10"/>
      <c r="G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T251" s="10"/>
    </row>
    <row r="252" spans="1:46" s="9" customFormat="1" ht="12.75" x14ac:dyDescent="0.2">
      <c r="A252" s="10"/>
      <c r="B252" s="17"/>
      <c r="C252" s="10"/>
      <c r="D252" s="10"/>
      <c r="E252" s="10"/>
      <c r="F252" s="10"/>
      <c r="G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T252" s="10"/>
    </row>
    <row r="253" spans="1:46" s="9" customFormat="1" ht="12.75" x14ac:dyDescent="0.2">
      <c r="A253" s="10"/>
      <c r="B253" s="17"/>
      <c r="C253" s="10"/>
      <c r="D253" s="10"/>
      <c r="E253" s="10"/>
      <c r="F253" s="10"/>
      <c r="G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T253" s="10"/>
    </row>
    <row r="254" spans="1:46" s="9" customFormat="1" ht="12.75" x14ac:dyDescent="0.2">
      <c r="A254" s="10"/>
      <c r="B254" s="17"/>
      <c r="C254" s="10"/>
      <c r="D254" s="10"/>
      <c r="E254" s="10"/>
      <c r="F254" s="10"/>
      <c r="G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T254" s="10"/>
    </row>
    <row r="255" spans="1:46" s="9" customFormat="1" ht="12.75" x14ac:dyDescent="0.2">
      <c r="A255" s="10"/>
      <c r="B255" s="17"/>
      <c r="C255" s="10"/>
      <c r="D255" s="10"/>
      <c r="E255" s="10"/>
      <c r="F255" s="10"/>
      <c r="G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T255" s="10"/>
    </row>
    <row r="256" spans="1:46" s="9" customFormat="1" ht="12.75" x14ac:dyDescent="0.2">
      <c r="A256" s="10"/>
      <c r="B256" s="17"/>
      <c r="C256" s="10"/>
      <c r="D256" s="10"/>
      <c r="E256" s="10"/>
      <c r="F256" s="10"/>
      <c r="G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T256" s="10"/>
    </row>
    <row r="257" spans="1:46" s="9" customFormat="1" ht="12.75" x14ac:dyDescent="0.2">
      <c r="A257" s="10"/>
      <c r="B257" s="17"/>
      <c r="C257" s="10"/>
      <c r="D257" s="10"/>
      <c r="E257" s="10"/>
      <c r="F257" s="10"/>
      <c r="G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T257" s="10"/>
    </row>
    <row r="258" spans="1:46" s="9" customFormat="1" ht="12.75" x14ac:dyDescent="0.2">
      <c r="A258" s="10"/>
      <c r="B258" s="17"/>
      <c r="C258" s="10"/>
      <c r="D258" s="10"/>
      <c r="E258" s="10"/>
      <c r="F258" s="10"/>
      <c r="G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T258" s="10"/>
    </row>
    <row r="259" spans="1:46" s="9" customFormat="1" ht="12.75" x14ac:dyDescent="0.2">
      <c r="A259" s="10"/>
      <c r="B259" s="17"/>
      <c r="C259" s="10"/>
      <c r="D259" s="10"/>
      <c r="E259" s="10"/>
      <c r="F259" s="10"/>
      <c r="G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T259" s="10"/>
    </row>
    <row r="260" spans="1:46" s="9" customFormat="1" ht="12.75" x14ac:dyDescent="0.2">
      <c r="A260" s="10"/>
      <c r="B260" s="17"/>
      <c r="C260" s="10"/>
      <c r="D260" s="10"/>
      <c r="E260" s="10"/>
      <c r="F260" s="10"/>
      <c r="G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T260" s="10"/>
    </row>
    <row r="261" spans="1:46" s="9" customFormat="1" ht="12.75" x14ac:dyDescent="0.2">
      <c r="A261" s="10"/>
      <c r="B261" s="17"/>
      <c r="C261" s="10"/>
      <c r="D261" s="10"/>
      <c r="E261" s="10"/>
      <c r="F261" s="10"/>
      <c r="G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T261" s="10"/>
    </row>
    <row r="262" spans="1:46" s="9" customFormat="1" ht="12.75" x14ac:dyDescent="0.2">
      <c r="A262" s="10"/>
      <c r="B262" s="17"/>
      <c r="C262" s="10"/>
      <c r="D262" s="10"/>
      <c r="E262" s="10"/>
      <c r="F262" s="10"/>
      <c r="G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T262" s="10"/>
    </row>
    <row r="263" spans="1:46" s="9" customFormat="1" ht="12.75" x14ac:dyDescent="0.2">
      <c r="A263" s="10"/>
      <c r="B263" s="17"/>
      <c r="C263" s="10"/>
      <c r="D263" s="10"/>
      <c r="E263" s="10"/>
      <c r="F263" s="10"/>
      <c r="G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T263" s="10"/>
    </row>
    <row r="264" spans="1:46" s="9" customFormat="1" ht="12.75" x14ac:dyDescent="0.2">
      <c r="A264" s="10"/>
      <c r="B264" s="17"/>
      <c r="C264" s="10"/>
      <c r="D264" s="10"/>
      <c r="E264" s="10"/>
      <c r="F264" s="10"/>
      <c r="G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T264" s="10"/>
    </row>
    <row r="265" spans="1:46" s="9" customFormat="1" ht="12.75" x14ac:dyDescent="0.2">
      <c r="A265" s="10"/>
      <c r="B265" s="17"/>
      <c r="C265" s="10"/>
      <c r="D265" s="10"/>
      <c r="E265" s="10"/>
      <c r="F265" s="10"/>
      <c r="G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T265" s="10"/>
    </row>
    <row r="266" spans="1:46" s="9" customFormat="1" ht="12.75" x14ac:dyDescent="0.2">
      <c r="A266" s="10"/>
      <c r="B266" s="17"/>
      <c r="C266" s="10"/>
      <c r="D266" s="10"/>
      <c r="E266" s="10"/>
      <c r="F266" s="10"/>
      <c r="G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T266" s="10"/>
    </row>
    <row r="267" spans="1:46" s="9" customFormat="1" ht="12.75" x14ac:dyDescent="0.2">
      <c r="A267" s="10"/>
      <c r="B267" s="17"/>
      <c r="C267" s="10"/>
      <c r="D267" s="10"/>
      <c r="E267" s="10"/>
      <c r="F267" s="10"/>
      <c r="G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T267" s="10"/>
    </row>
    <row r="268" spans="1:46" s="9" customFormat="1" ht="12.75" x14ac:dyDescent="0.2">
      <c r="A268" s="10"/>
      <c r="B268" s="17"/>
      <c r="C268" s="10"/>
      <c r="D268" s="10"/>
      <c r="E268" s="10"/>
      <c r="F268" s="10"/>
      <c r="G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T268" s="10"/>
    </row>
    <row r="269" spans="1:46" s="9" customFormat="1" ht="12.75" x14ac:dyDescent="0.2">
      <c r="A269" s="10"/>
      <c r="B269" s="17"/>
      <c r="C269" s="10"/>
      <c r="D269" s="10"/>
      <c r="E269" s="10"/>
      <c r="F269" s="10"/>
      <c r="G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T269" s="10"/>
    </row>
    <row r="270" spans="1:46" s="9" customFormat="1" ht="12.75" x14ac:dyDescent="0.2">
      <c r="A270" s="10"/>
      <c r="B270" s="17"/>
      <c r="C270" s="10"/>
      <c r="D270" s="10"/>
      <c r="E270" s="10"/>
      <c r="F270" s="10"/>
      <c r="G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T270" s="10"/>
    </row>
    <row r="271" spans="1:46" s="9" customFormat="1" ht="12.75" x14ac:dyDescent="0.2">
      <c r="A271" s="10"/>
      <c r="B271" s="17"/>
      <c r="C271" s="10"/>
      <c r="D271" s="10"/>
      <c r="E271" s="10"/>
      <c r="F271" s="10"/>
      <c r="G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T271" s="10"/>
    </row>
    <row r="272" spans="1:46" s="9" customFormat="1" ht="12.75" x14ac:dyDescent="0.2">
      <c r="A272" s="10"/>
      <c r="B272" s="17"/>
      <c r="C272" s="10"/>
      <c r="D272" s="10"/>
      <c r="E272" s="10"/>
      <c r="F272" s="10"/>
      <c r="G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T272" s="10"/>
    </row>
    <row r="273" spans="1:46" s="9" customFormat="1" ht="12.75" x14ac:dyDescent="0.2">
      <c r="A273" s="10"/>
      <c r="B273" s="17"/>
      <c r="C273" s="10"/>
      <c r="D273" s="10"/>
      <c r="E273" s="10"/>
      <c r="F273" s="10"/>
      <c r="G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T273" s="10"/>
    </row>
    <row r="274" spans="1:46" s="9" customFormat="1" ht="12.75" x14ac:dyDescent="0.2">
      <c r="A274" s="10"/>
      <c r="B274" s="17"/>
      <c r="C274" s="10"/>
      <c r="D274" s="10"/>
      <c r="E274" s="10"/>
      <c r="F274" s="10"/>
      <c r="G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T274" s="10"/>
    </row>
    <row r="275" spans="1:46" s="9" customFormat="1" ht="12.75" x14ac:dyDescent="0.2">
      <c r="A275" s="10"/>
      <c r="B275" s="17"/>
      <c r="C275" s="10"/>
      <c r="D275" s="10"/>
      <c r="E275" s="10"/>
      <c r="F275" s="10"/>
      <c r="G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T275" s="10"/>
    </row>
    <row r="276" spans="1:46" s="9" customFormat="1" ht="12.75" x14ac:dyDescent="0.2">
      <c r="A276" s="10"/>
      <c r="B276" s="17"/>
      <c r="C276" s="10"/>
      <c r="D276" s="10"/>
      <c r="E276" s="10"/>
      <c r="F276" s="10"/>
      <c r="G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T276" s="10"/>
    </row>
    <row r="277" spans="1:46" s="9" customFormat="1" ht="12.75" x14ac:dyDescent="0.2">
      <c r="A277" s="10"/>
      <c r="B277" s="17"/>
      <c r="C277" s="10"/>
      <c r="D277" s="10"/>
      <c r="E277" s="10"/>
      <c r="F277" s="10"/>
      <c r="G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T277" s="10"/>
    </row>
    <row r="278" spans="1:46" s="9" customFormat="1" ht="12.75" x14ac:dyDescent="0.2">
      <c r="A278" s="10"/>
      <c r="B278" s="17"/>
      <c r="C278" s="10"/>
      <c r="D278" s="10"/>
      <c r="E278" s="10"/>
      <c r="F278" s="10"/>
      <c r="G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T278" s="10"/>
    </row>
    <row r="279" spans="1:46" s="9" customFormat="1" ht="12.75" x14ac:dyDescent="0.2">
      <c r="A279" s="10"/>
      <c r="B279" s="17"/>
      <c r="C279" s="10"/>
      <c r="D279" s="10"/>
      <c r="E279" s="10"/>
      <c r="F279" s="10"/>
      <c r="G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T279" s="10"/>
    </row>
    <row r="280" spans="1:46" s="9" customFormat="1" ht="12.75" x14ac:dyDescent="0.2">
      <c r="A280" s="10"/>
      <c r="B280" s="17"/>
      <c r="C280" s="10"/>
      <c r="D280" s="10"/>
      <c r="E280" s="10"/>
      <c r="F280" s="10"/>
      <c r="G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T280" s="10"/>
    </row>
    <row r="281" spans="1:46" s="9" customFormat="1" ht="12.75" x14ac:dyDescent="0.2">
      <c r="A281" s="10"/>
      <c r="B281" s="17"/>
      <c r="C281" s="10"/>
      <c r="D281" s="10"/>
      <c r="E281" s="10"/>
      <c r="F281" s="10"/>
      <c r="G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T281" s="10"/>
    </row>
    <row r="282" spans="1:46" s="9" customFormat="1" ht="12.75" x14ac:dyDescent="0.2">
      <c r="A282" s="10"/>
      <c r="B282" s="17"/>
      <c r="C282" s="10"/>
      <c r="D282" s="10"/>
      <c r="E282" s="10"/>
      <c r="F282" s="10"/>
      <c r="G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T282" s="10"/>
    </row>
    <row r="283" spans="1:46" s="9" customFormat="1" ht="12.75" x14ac:dyDescent="0.2">
      <c r="A283" s="10"/>
      <c r="B283" s="17"/>
      <c r="C283" s="10"/>
      <c r="D283" s="10"/>
      <c r="E283" s="10"/>
      <c r="F283" s="10"/>
      <c r="G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T283" s="10"/>
    </row>
    <row r="284" spans="1:46" s="9" customFormat="1" ht="12.75" x14ac:dyDescent="0.2">
      <c r="A284" s="10"/>
      <c r="B284" s="17"/>
      <c r="C284" s="10"/>
      <c r="D284" s="10"/>
      <c r="E284" s="10"/>
      <c r="F284" s="10"/>
      <c r="G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T284" s="10"/>
    </row>
    <row r="285" spans="1:46" s="9" customFormat="1" ht="12.75" x14ac:dyDescent="0.2">
      <c r="A285" s="10"/>
      <c r="B285" s="17"/>
      <c r="C285" s="10"/>
      <c r="D285" s="10"/>
      <c r="E285" s="10"/>
      <c r="F285" s="10"/>
      <c r="G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T285" s="10"/>
    </row>
    <row r="286" spans="1:46" s="9" customFormat="1" ht="12.75" x14ac:dyDescent="0.2">
      <c r="A286" s="10"/>
      <c r="B286" s="17"/>
      <c r="C286" s="10"/>
      <c r="D286" s="10"/>
      <c r="E286" s="10"/>
      <c r="F286" s="10"/>
      <c r="G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T286" s="10"/>
    </row>
    <row r="287" spans="1:46" s="9" customFormat="1" ht="12.75" x14ac:dyDescent="0.2">
      <c r="A287" s="10"/>
      <c r="B287" s="17"/>
      <c r="C287" s="10"/>
      <c r="D287" s="10"/>
      <c r="E287" s="10"/>
      <c r="F287" s="10"/>
      <c r="G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T287" s="10"/>
    </row>
    <row r="288" spans="1:46" s="9" customFormat="1" ht="12.75" x14ac:dyDescent="0.2">
      <c r="A288" s="10"/>
      <c r="B288" s="17"/>
      <c r="C288" s="10"/>
      <c r="D288" s="10"/>
      <c r="E288" s="10"/>
      <c r="F288" s="10"/>
      <c r="G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T288" s="10"/>
    </row>
    <row r="289" spans="1:46" s="9" customFormat="1" ht="12.75" x14ac:dyDescent="0.2">
      <c r="A289" s="10"/>
      <c r="B289" s="17"/>
      <c r="C289" s="10"/>
      <c r="D289" s="10"/>
      <c r="E289" s="10"/>
      <c r="F289" s="10"/>
      <c r="G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T289" s="10"/>
    </row>
    <row r="290" spans="1:46" s="9" customFormat="1" ht="12.75" x14ac:dyDescent="0.2">
      <c r="A290" s="10"/>
      <c r="B290" s="17"/>
      <c r="C290" s="10"/>
      <c r="D290" s="10"/>
      <c r="E290" s="10"/>
      <c r="F290" s="10"/>
      <c r="G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T290" s="10"/>
    </row>
    <row r="291" spans="1:46" s="9" customFormat="1" ht="12.75" x14ac:dyDescent="0.2">
      <c r="A291" s="10"/>
      <c r="B291" s="17"/>
      <c r="C291" s="10"/>
      <c r="D291" s="10"/>
      <c r="E291" s="10"/>
      <c r="F291" s="10"/>
      <c r="G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T291" s="10"/>
    </row>
    <row r="292" spans="1:46" s="9" customFormat="1" ht="12.75" x14ac:dyDescent="0.2">
      <c r="A292" s="10"/>
      <c r="B292" s="17"/>
      <c r="C292" s="10"/>
      <c r="D292" s="10"/>
      <c r="E292" s="10"/>
      <c r="F292" s="10"/>
      <c r="G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T292" s="10"/>
    </row>
    <row r="293" spans="1:46" s="9" customFormat="1" ht="12.75" x14ac:dyDescent="0.2">
      <c r="A293" s="10"/>
      <c r="B293" s="17"/>
      <c r="C293" s="10"/>
      <c r="D293" s="10"/>
      <c r="E293" s="10"/>
      <c r="F293" s="10"/>
      <c r="G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T293" s="10"/>
    </row>
    <row r="294" spans="1:46" s="9" customFormat="1" ht="12.75" x14ac:dyDescent="0.2">
      <c r="A294" s="10"/>
      <c r="B294" s="17"/>
      <c r="C294" s="10"/>
      <c r="D294" s="10"/>
      <c r="E294" s="10"/>
      <c r="F294" s="10"/>
      <c r="G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T294" s="10"/>
    </row>
    <row r="295" spans="1:46" s="9" customFormat="1" ht="12.75" x14ac:dyDescent="0.2">
      <c r="A295" s="10"/>
      <c r="B295" s="17"/>
      <c r="C295" s="10"/>
      <c r="D295" s="10"/>
      <c r="E295" s="10"/>
      <c r="F295" s="10"/>
      <c r="G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T295" s="10"/>
    </row>
    <row r="296" spans="1:46" s="9" customFormat="1" ht="12.75" x14ac:dyDescent="0.2">
      <c r="A296" s="10"/>
      <c r="B296" s="17"/>
      <c r="C296" s="10"/>
      <c r="D296" s="10"/>
      <c r="E296" s="10"/>
      <c r="F296" s="10"/>
      <c r="G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T296" s="10"/>
    </row>
    <row r="297" spans="1:46" s="9" customFormat="1" ht="12.75" x14ac:dyDescent="0.2">
      <c r="A297" s="10"/>
      <c r="B297" s="17"/>
      <c r="C297" s="10"/>
      <c r="D297" s="10"/>
      <c r="E297" s="10"/>
      <c r="F297" s="10"/>
      <c r="G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T297" s="10"/>
    </row>
    <row r="298" spans="1:46" s="9" customFormat="1" ht="12.75" x14ac:dyDescent="0.2">
      <c r="A298" s="10"/>
      <c r="B298" s="17"/>
      <c r="C298" s="10"/>
      <c r="D298" s="10"/>
      <c r="E298" s="10"/>
      <c r="F298" s="10"/>
      <c r="G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T298" s="10"/>
    </row>
    <row r="299" spans="1:46" s="9" customFormat="1" ht="12.75" x14ac:dyDescent="0.2">
      <c r="A299" s="10"/>
      <c r="B299" s="17"/>
      <c r="C299" s="10"/>
      <c r="D299" s="10"/>
      <c r="E299" s="10"/>
      <c r="F299" s="10"/>
      <c r="G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T299" s="10"/>
    </row>
    <row r="300" spans="1:46" s="9" customFormat="1" ht="12.75" x14ac:dyDescent="0.2">
      <c r="A300" s="10"/>
      <c r="B300" s="17"/>
      <c r="C300" s="10"/>
      <c r="D300" s="10"/>
      <c r="E300" s="10"/>
      <c r="F300" s="10"/>
      <c r="G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T300" s="10"/>
    </row>
    <row r="301" spans="1:46" s="9" customFormat="1" ht="12.75" x14ac:dyDescent="0.2">
      <c r="A301" s="10"/>
      <c r="B301" s="17"/>
      <c r="C301" s="10"/>
      <c r="D301" s="10"/>
      <c r="E301" s="10"/>
      <c r="F301" s="10"/>
      <c r="G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T301" s="10"/>
    </row>
    <row r="302" spans="1:46" s="9" customFormat="1" ht="12.75" x14ac:dyDescent="0.2">
      <c r="A302" s="10"/>
      <c r="B302" s="17"/>
      <c r="C302" s="10"/>
      <c r="D302" s="10"/>
      <c r="E302" s="10"/>
      <c r="F302" s="10"/>
      <c r="G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T302" s="10"/>
    </row>
    <row r="303" spans="1:46" s="9" customFormat="1" ht="12.75" x14ac:dyDescent="0.2">
      <c r="A303" s="10"/>
      <c r="B303" s="17"/>
      <c r="C303" s="10"/>
      <c r="D303" s="10"/>
      <c r="E303" s="10"/>
      <c r="F303" s="10"/>
      <c r="G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T303" s="10"/>
    </row>
    <row r="304" spans="1:46" s="9" customFormat="1" ht="12.75" x14ac:dyDescent="0.2">
      <c r="A304" s="10"/>
      <c r="B304" s="17"/>
      <c r="C304" s="10"/>
      <c r="D304" s="10"/>
      <c r="E304" s="10"/>
      <c r="F304" s="10"/>
      <c r="G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T304" s="10"/>
    </row>
    <row r="305" spans="1:46" s="9" customFormat="1" ht="12.75" x14ac:dyDescent="0.2">
      <c r="A305" s="10"/>
      <c r="B305" s="17"/>
      <c r="C305" s="10"/>
      <c r="D305" s="10"/>
      <c r="E305" s="10"/>
      <c r="F305" s="10"/>
      <c r="G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T305" s="10"/>
    </row>
    <row r="306" spans="1:46" s="9" customFormat="1" ht="12.75" x14ac:dyDescent="0.2">
      <c r="A306" s="10"/>
      <c r="B306" s="17"/>
      <c r="C306" s="10"/>
      <c r="D306" s="10"/>
      <c r="E306" s="10"/>
      <c r="F306" s="10"/>
      <c r="G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T306" s="10"/>
    </row>
    <row r="307" spans="1:46" s="9" customFormat="1" ht="12.75" x14ac:dyDescent="0.2">
      <c r="A307" s="10"/>
      <c r="B307" s="17"/>
      <c r="C307" s="10"/>
      <c r="D307" s="10"/>
      <c r="E307" s="10"/>
      <c r="F307" s="10"/>
      <c r="G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T307" s="10"/>
    </row>
    <row r="308" spans="1:46" s="9" customFormat="1" ht="12.75" x14ac:dyDescent="0.2">
      <c r="A308" s="10"/>
      <c r="B308" s="17"/>
      <c r="C308" s="10"/>
      <c r="D308" s="10"/>
      <c r="E308" s="10"/>
      <c r="F308" s="10"/>
      <c r="G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T308" s="10"/>
    </row>
    <row r="309" spans="1:46" s="9" customFormat="1" ht="12.75" x14ac:dyDescent="0.2">
      <c r="A309" s="10"/>
      <c r="B309" s="17"/>
      <c r="C309" s="10"/>
      <c r="D309" s="10"/>
      <c r="E309" s="10"/>
      <c r="F309" s="10"/>
      <c r="G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T309" s="10"/>
    </row>
    <row r="310" spans="1:46" s="9" customFormat="1" ht="12.75" x14ac:dyDescent="0.2">
      <c r="A310" s="10"/>
      <c r="B310" s="17"/>
      <c r="C310" s="10"/>
      <c r="D310" s="10"/>
      <c r="E310" s="10"/>
      <c r="F310" s="10"/>
      <c r="G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T310" s="10"/>
    </row>
    <row r="311" spans="1:46" s="9" customFormat="1" ht="12.75" x14ac:dyDescent="0.2">
      <c r="A311" s="10"/>
      <c r="B311" s="17"/>
      <c r="C311" s="10"/>
      <c r="D311" s="10"/>
      <c r="E311" s="10"/>
      <c r="F311" s="10"/>
      <c r="G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T311" s="10"/>
    </row>
    <row r="312" spans="1:46" s="9" customFormat="1" ht="12.75" x14ac:dyDescent="0.2">
      <c r="A312" s="10"/>
      <c r="B312" s="17"/>
      <c r="C312" s="10"/>
      <c r="D312" s="10"/>
      <c r="E312" s="10"/>
      <c r="F312" s="10"/>
      <c r="G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T312" s="10"/>
    </row>
    <row r="313" spans="1:46" s="9" customFormat="1" ht="12.75" x14ac:dyDescent="0.2">
      <c r="A313" s="10"/>
      <c r="B313" s="17"/>
      <c r="C313" s="10"/>
      <c r="D313" s="10"/>
      <c r="E313" s="10"/>
      <c r="F313" s="10"/>
      <c r="G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T313" s="10"/>
    </row>
    <row r="314" spans="1:46" s="9" customFormat="1" ht="12.75" x14ac:dyDescent="0.2">
      <c r="A314" s="10"/>
      <c r="B314" s="17"/>
      <c r="C314" s="10"/>
      <c r="D314" s="10"/>
      <c r="E314" s="10"/>
      <c r="F314" s="10"/>
      <c r="G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T314" s="10"/>
    </row>
    <row r="315" spans="1:46" s="9" customFormat="1" ht="12.75" x14ac:dyDescent="0.2">
      <c r="A315" s="10"/>
      <c r="B315" s="17"/>
      <c r="C315" s="10"/>
      <c r="D315" s="10"/>
      <c r="E315" s="10"/>
      <c r="F315" s="10"/>
      <c r="G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T315" s="10"/>
    </row>
    <row r="316" spans="1:46" s="9" customFormat="1" ht="12.75" x14ac:dyDescent="0.2">
      <c r="A316" s="10"/>
      <c r="B316" s="17"/>
      <c r="C316" s="10"/>
      <c r="D316" s="10"/>
      <c r="E316" s="10"/>
      <c r="F316" s="10"/>
      <c r="G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T316" s="10"/>
    </row>
    <row r="317" spans="1:46" s="9" customFormat="1" ht="12.75" x14ac:dyDescent="0.2">
      <c r="A317" s="10"/>
      <c r="B317" s="17"/>
      <c r="C317" s="10"/>
      <c r="D317" s="10"/>
      <c r="E317" s="10"/>
      <c r="F317" s="10"/>
      <c r="G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T317" s="10"/>
    </row>
    <row r="318" spans="1:46" s="9" customFormat="1" ht="12.75" x14ac:dyDescent="0.2">
      <c r="A318" s="10"/>
      <c r="B318" s="17"/>
      <c r="C318" s="10"/>
      <c r="D318" s="10"/>
      <c r="E318" s="10"/>
      <c r="F318" s="10"/>
      <c r="G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T318" s="10"/>
    </row>
    <row r="319" spans="1:46" s="9" customFormat="1" ht="12.75" x14ac:dyDescent="0.2">
      <c r="A319" s="10"/>
      <c r="B319" s="17"/>
      <c r="C319" s="10"/>
      <c r="D319" s="10"/>
      <c r="E319" s="10"/>
      <c r="F319" s="10"/>
      <c r="G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T319" s="10"/>
    </row>
    <row r="320" spans="1:46" s="9" customFormat="1" ht="12.75" x14ac:dyDescent="0.2">
      <c r="A320" s="10"/>
      <c r="B320" s="17"/>
      <c r="C320" s="10"/>
      <c r="D320" s="10"/>
      <c r="E320" s="10"/>
      <c r="F320" s="10"/>
      <c r="G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T320" s="10"/>
    </row>
    <row r="321" spans="1:46" s="9" customFormat="1" ht="12.75" x14ac:dyDescent="0.2">
      <c r="A321" s="10"/>
      <c r="B321" s="17"/>
      <c r="C321" s="10"/>
      <c r="D321" s="10"/>
      <c r="E321" s="10"/>
      <c r="F321" s="10"/>
      <c r="G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T321" s="10"/>
    </row>
    <row r="322" spans="1:46" s="9" customFormat="1" ht="12.75" x14ac:dyDescent="0.2">
      <c r="A322" s="10"/>
      <c r="B322" s="17"/>
      <c r="C322" s="10"/>
      <c r="D322" s="10"/>
      <c r="E322" s="10"/>
      <c r="F322" s="10"/>
      <c r="G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T322" s="10"/>
    </row>
    <row r="323" spans="1:46" s="9" customFormat="1" ht="12.75" x14ac:dyDescent="0.2">
      <c r="A323" s="10"/>
      <c r="B323" s="17"/>
      <c r="C323" s="10"/>
      <c r="D323" s="10"/>
      <c r="E323" s="10"/>
      <c r="F323" s="10"/>
      <c r="G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T323" s="10"/>
    </row>
    <row r="324" spans="1:46" s="9" customFormat="1" ht="12.75" x14ac:dyDescent="0.2">
      <c r="A324" s="10"/>
      <c r="B324" s="17"/>
      <c r="C324" s="10"/>
      <c r="D324" s="10"/>
      <c r="E324" s="10"/>
      <c r="F324" s="10"/>
      <c r="G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T324" s="10"/>
    </row>
    <row r="325" spans="1:46" s="9" customFormat="1" ht="12.75" x14ac:dyDescent="0.2">
      <c r="A325" s="10"/>
      <c r="B325" s="17"/>
      <c r="C325" s="10"/>
      <c r="D325" s="10"/>
      <c r="E325" s="10"/>
      <c r="F325" s="10"/>
      <c r="G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T325" s="10"/>
    </row>
    <row r="326" spans="1:46" s="9" customFormat="1" ht="12.75" x14ac:dyDescent="0.2">
      <c r="A326" s="10"/>
      <c r="B326" s="17"/>
      <c r="C326" s="10"/>
      <c r="D326" s="10"/>
      <c r="E326" s="10"/>
      <c r="F326" s="10"/>
      <c r="G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T326" s="10"/>
    </row>
    <row r="327" spans="1:46" s="9" customFormat="1" ht="12.75" x14ac:dyDescent="0.2">
      <c r="A327" s="10"/>
      <c r="B327" s="17"/>
      <c r="C327" s="10"/>
      <c r="D327" s="10"/>
      <c r="E327" s="10"/>
      <c r="F327" s="10"/>
      <c r="G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T327" s="10"/>
    </row>
    <row r="328" spans="1:46" s="9" customFormat="1" ht="12.75" x14ac:dyDescent="0.2">
      <c r="A328" s="10"/>
      <c r="B328" s="17"/>
      <c r="C328" s="10"/>
      <c r="D328" s="10"/>
      <c r="E328" s="10"/>
      <c r="F328" s="10"/>
      <c r="G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T328" s="10"/>
    </row>
    <row r="329" spans="1:46" s="9" customFormat="1" ht="12.75" x14ac:dyDescent="0.2">
      <c r="A329" s="10"/>
      <c r="B329" s="17"/>
      <c r="C329" s="10"/>
      <c r="D329" s="10"/>
      <c r="E329" s="10"/>
      <c r="F329" s="10"/>
      <c r="G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T329" s="10"/>
    </row>
    <row r="330" spans="1:46" s="9" customFormat="1" ht="12.75" x14ac:dyDescent="0.2">
      <c r="A330" s="10"/>
      <c r="B330" s="17"/>
      <c r="C330" s="10"/>
      <c r="D330" s="10"/>
      <c r="E330" s="10"/>
      <c r="F330" s="10"/>
      <c r="G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T330" s="10"/>
    </row>
    <row r="331" spans="1:46" s="9" customFormat="1" ht="12.75" x14ac:dyDescent="0.2">
      <c r="A331" s="10"/>
      <c r="B331" s="17"/>
      <c r="C331" s="10"/>
      <c r="D331" s="10"/>
      <c r="E331" s="10"/>
      <c r="F331" s="10"/>
      <c r="G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T331" s="10"/>
    </row>
    <row r="332" spans="1:46" s="9" customFormat="1" ht="12.75" x14ac:dyDescent="0.2">
      <c r="A332" s="10"/>
      <c r="B332" s="17"/>
      <c r="C332" s="10"/>
      <c r="D332" s="10"/>
      <c r="E332" s="10"/>
      <c r="F332" s="10"/>
      <c r="G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T332" s="10"/>
    </row>
    <row r="333" spans="1:46" s="9" customFormat="1" ht="12.75" x14ac:dyDescent="0.2">
      <c r="A333" s="10"/>
      <c r="B333" s="17"/>
      <c r="C333" s="10"/>
      <c r="D333" s="10"/>
      <c r="E333" s="10"/>
      <c r="F333" s="10"/>
      <c r="G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T333" s="10"/>
    </row>
    <row r="334" spans="1:46" s="9" customFormat="1" ht="12.75" x14ac:dyDescent="0.2">
      <c r="A334" s="10"/>
      <c r="B334" s="17"/>
      <c r="C334" s="10"/>
      <c r="D334" s="10"/>
      <c r="E334" s="10"/>
      <c r="F334" s="10"/>
      <c r="G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T334" s="10"/>
    </row>
    <row r="335" spans="1:46" s="9" customFormat="1" ht="12.75" x14ac:dyDescent="0.2">
      <c r="A335" s="10"/>
      <c r="B335" s="17"/>
      <c r="C335" s="10"/>
      <c r="D335" s="10"/>
      <c r="E335" s="10"/>
      <c r="F335" s="10"/>
      <c r="G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T335" s="10"/>
    </row>
    <row r="336" spans="1:46" s="9" customFormat="1" ht="12.75" x14ac:dyDescent="0.2">
      <c r="A336" s="10"/>
      <c r="B336" s="17"/>
      <c r="C336" s="10"/>
      <c r="D336" s="10"/>
      <c r="E336" s="10"/>
      <c r="F336" s="10"/>
      <c r="G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T336" s="10"/>
    </row>
    <row r="337" spans="1:46" s="9" customFormat="1" ht="12.75" x14ac:dyDescent="0.2">
      <c r="A337" s="10"/>
      <c r="B337" s="17"/>
      <c r="C337" s="10"/>
      <c r="D337" s="10"/>
      <c r="E337" s="10"/>
      <c r="F337" s="10"/>
      <c r="G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T337" s="10"/>
    </row>
    <row r="338" spans="1:46" s="9" customFormat="1" ht="12.75" x14ac:dyDescent="0.2">
      <c r="A338" s="10"/>
      <c r="B338" s="17"/>
      <c r="C338" s="10"/>
      <c r="D338" s="10"/>
      <c r="E338" s="10"/>
      <c r="F338" s="10"/>
      <c r="G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T338" s="10"/>
    </row>
    <row r="339" spans="1:46" s="9" customFormat="1" ht="12.75" x14ac:dyDescent="0.2">
      <c r="A339" s="10"/>
      <c r="B339" s="17"/>
      <c r="C339" s="10"/>
      <c r="D339" s="10"/>
      <c r="E339" s="10"/>
      <c r="F339" s="10"/>
      <c r="G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T339" s="10"/>
    </row>
    <row r="340" spans="1:46" s="9" customFormat="1" ht="12.75" x14ac:dyDescent="0.2">
      <c r="A340" s="10"/>
      <c r="B340" s="17"/>
      <c r="C340" s="10"/>
      <c r="D340" s="10"/>
      <c r="E340" s="10"/>
      <c r="F340" s="10"/>
      <c r="G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T340" s="10"/>
    </row>
    <row r="341" spans="1:46" s="9" customFormat="1" ht="12.75" x14ac:dyDescent="0.2">
      <c r="A341" s="10"/>
      <c r="B341" s="17"/>
      <c r="C341" s="10"/>
      <c r="D341" s="10"/>
      <c r="E341" s="10"/>
      <c r="F341" s="10"/>
      <c r="G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T341" s="10"/>
    </row>
    <row r="342" spans="1:46" s="9" customFormat="1" ht="12.75" x14ac:dyDescent="0.2">
      <c r="A342" s="10"/>
      <c r="B342" s="17"/>
      <c r="C342" s="10"/>
      <c r="D342" s="10"/>
      <c r="E342" s="10"/>
      <c r="F342" s="10"/>
      <c r="G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T342" s="10"/>
    </row>
    <row r="343" spans="1:46" s="9" customFormat="1" ht="12.75" x14ac:dyDescent="0.2">
      <c r="A343" s="10"/>
      <c r="B343" s="17"/>
      <c r="C343" s="10"/>
      <c r="D343" s="10"/>
      <c r="E343" s="10"/>
      <c r="F343" s="10"/>
      <c r="G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T343" s="10"/>
    </row>
    <row r="344" spans="1:46" s="9" customFormat="1" ht="12.75" x14ac:dyDescent="0.2">
      <c r="A344" s="10"/>
      <c r="B344" s="17"/>
      <c r="C344" s="10"/>
      <c r="D344" s="10"/>
      <c r="E344" s="10"/>
      <c r="F344" s="10"/>
      <c r="G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T344" s="10"/>
    </row>
    <row r="345" spans="1:46" s="9" customFormat="1" ht="12.75" x14ac:dyDescent="0.2">
      <c r="A345" s="10"/>
      <c r="B345" s="17"/>
      <c r="C345" s="10"/>
      <c r="D345" s="10"/>
      <c r="E345" s="10"/>
      <c r="F345" s="10"/>
      <c r="G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T345" s="10"/>
    </row>
    <row r="346" spans="1:46" s="9" customFormat="1" ht="12.75" x14ac:dyDescent="0.2">
      <c r="A346" s="10"/>
      <c r="B346" s="17"/>
      <c r="C346" s="10"/>
      <c r="D346" s="10"/>
      <c r="E346" s="10"/>
      <c r="F346" s="10"/>
      <c r="G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T346" s="10"/>
    </row>
    <row r="347" spans="1:46" s="9" customFormat="1" ht="12.75" x14ac:dyDescent="0.2">
      <c r="A347" s="10"/>
      <c r="B347" s="17"/>
      <c r="C347" s="10"/>
      <c r="D347" s="10"/>
      <c r="E347" s="10"/>
      <c r="F347" s="10"/>
      <c r="G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T347" s="10"/>
    </row>
    <row r="348" spans="1:46" s="9" customFormat="1" ht="12.75" x14ac:dyDescent="0.2">
      <c r="A348" s="10"/>
      <c r="B348" s="17"/>
      <c r="C348" s="10"/>
      <c r="D348" s="10"/>
      <c r="E348" s="10"/>
      <c r="F348" s="10"/>
      <c r="G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T348" s="10"/>
    </row>
    <row r="349" spans="1:46" s="9" customFormat="1" ht="12.75" x14ac:dyDescent="0.2">
      <c r="A349" s="10"/>
      <c r="B349" s="17"/>
      <c r="C349" s="10"/>
      <c r="D349" s="10"/>
      <c r="E349" s="10"/>
      <c r="F349" s="10"/>
      <c r="G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T349" s="10"/>
    </row>
    <row r="350" spans="1:46" s="9" customFormat="1" ht="12.75" x14ac:dyDescent="0.2">
      <c r="A350" s="10"/>
      <c r="B350" s="17"/>
      <c r="C350" s="10"/>
      <c r="D350" s="10"/>
      <c r="E350" s="10"/>
      <c r="F350" s="10"/>
      <c r="G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T350" s="10"/>
    </row>
    <row r="351" spans="1:46" s="9" customFormat="1" ht="12.75" x14ac:dyDescent="0.2">
      <c r="A351" s="10"/>
      <c r="B351" s="17"/>
      <c r="C351" s="10"/>
      <c r="D351" s="10"/>
      <c r="E351" s="10"/>
      <c r="F351" s="10"/>
      <c r="G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T351" s="10"/>
    </row>
    <row r="352" spans="1:46" s="9" customFormat="1" ht="12.75" x14ac:dyDescent="0.2">
      <c r="A352" s="10"/>
      <c r="B352" s="17"/>
      <c r="C352" s="10"/>
      <c r="D352" s="10"/>
      <c r="E352" s="10"/>
      <c r="F352" s="10"/>
      <c r="G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T352" s="10"/>
    </row>
    <row r="353" spans="1:46" s="9" customFormat="1" ht="12.75" x14ac:dyDescent="0.2">
      <c r="A353" s="10"/>
      <c r="B353" s="17"/>
      <c r="C353" s="10"/>
      <c r="D353" s="10"/>
      <c r="E353" s="10"/>
      <c r="F353" s="10"/>
      <c r="G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T353" s="10"/>
    </row>
    <row r="354" spans="1:46" s="9" customFormat="1" ht="12.75" x14ac:dyDescent="0.2">
      <c r="A354" s="10"/>
      <c r="B354" s="17"/>
      <c r="C354" s="10"/>
      <c r="D354" s="10"/>
      <c r="E354" s="10"/>
      <c r="F354" s="10"/>
      <c r="G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T354" s="10"/>
    </row>
    <row r="355" spans="1:46" s="9" customFormat="1" ht="12.75" x14ac:dyDescent="0.2">
      <c r="A355" s="10"/>
      <c r="B355" s="17"/>
      <c r="C355" s="10"/>
      <c r="D355" s="10"/>
      <c r="E355" s="10"/>
      <c r="F355" s="10"/>
      <c r="G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T355" s="10"/>
    </row>
    <row r="356" spans="1:46" s="9" customFormat="1" ht="12.75" x14ac:dyDescent="0.2">
      <c r="A356" s="10"/>
      <c r="B356" s="17"/>
      <c r="C356" s="10"/>
      <c r="D356" s="10"/>
      <c r="E356" s="10"/>
      <c r="F356" s="10"/>
      <c r="G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T356" s="10"/>
    </row>
    <row r="357" spans="1:46" s="9" customFormat="1" ht="12.75" x14ac:dyDescent="0.2">
      <c r="A357" s="10"/>
      <c r="B357" s="17"/>
      <c r="C357" s="10"/>
      <c r="D357" s="10"/>
      <c r="E357" s="10"/>
      <c r="F357" s="10"/>
      <c r="G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T357" s="10"/>
    </row>
    <row r="358" spans="1:46" s="9" customFormat="1" ht="12.75" x14ac:dyDescent="0.2">
      <c r="A358" s="10"/>
      <c r="B358" s="17"/>
      <c r="C358" s="10"/>
      <c r="D358" s="10"/>
      <c r="E358" s="10"/>
      <c r="F358" s="10"/>
      <c r="G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T358" s="10"/>
    </row>
    <row r="359" spans="1:46" s="9" customFormat="1" ht="12.75" x14ac:dyDescent="0.2">
      <c r="A359" s="10"/>
      <c r="B359" s="17"/>
      <c r="C359" s="10"/>
      <c r="D359" s="10"/>
      <c r="E359" s="10"/>
      <c r="F359" s="10"/>
      <c r="G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T359" s="10"/>
    </row>
    <row r="360" spans="1:46" s="9" customFormat="1" ht="12.75" x14ac:dyDescent="0.2">
      <c r="A360" s="10"/>
      <c r="B360" s="17"/>
      <c r="C360" s="10"/>
      <c r="D360" s="10"/>
      <c r="E360" s="10"/>
      <c r="F360" s="10"/>
      <c r="G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T360" s="10"/>
    </row>
    <row r="361" spans="1:46" s="9" customFormat="1" ht="12.75" x14ac:dyDescent="0.2">
      <c r="A361" s="10"/>
      <c r="B361" s="17"/>
      <c r="C361" s="10"/>
      <c r="D361" s="10"/>
      <c r="E361" s="10"/>
      <c r="F361" s="10"/>
      <c r="G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T361" s="10"/>
    </row>
    <row r="362" spans="1:46" s="9" customFormat="1" ht="12.75" x14ac:dyDescent="0.2">
      <c r="A362" s="10"/>
      <c r="B362" s="17"/>
      <c r="C362" s="10"/>
      <c r="D362" s="10"/>
      <c r="E362" s="10"/>
      <c r="F362" s="10"/>
      <c r="G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T362" s="10"/>
    </row>
    <row r="363" spans="1:46" s="9" customFormat="1" ht="12.75" x14ac:dyDescent="0.2">
      <c r="A363" s="10"/>
      <c r="B363" s="17"/>
      <c r="C363" s="10"/>
      <c r="D363" s="10"/>
      <c r="E363" s="10"/>
      <c r="F363" s="10"/>
      <c r="G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T363" s="10"/>
    </row>
    <row r="364" spans="1:46" s="9" customFormat="1" ht="12.75" x14ac:dyDescent="0.2">
      <c r="A364" s="10"/>
      <c r="B364" s="17"/>
      <c r="C364" s="10"/>
      <c r="D364" s="10"/>
      <c r="E364" s="10"/>
      <c r="F364" s="10"/>
      <c r="G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T364" s="10"/>
    </row>
    <row r="365" spans="1:46" s="9" customFormat="1" ht="12.75" x14ac:dyDescent="0.2">
      <c r="A365" s="10"/>
      <c r="B365" s="17"/>
      <c r="C365" s="10"/>
      <c r="D365" s="10"/>
      <c r="E365" s="10"/>
      <c r="F365" s="10"/>
      <c r="G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T365" s="10"/>
    </row>
    <row r="366" spans="1:46" s="9" customFormat="1" ht="12.75" x14ac:dyDescent="0.2">
      <c r="A366" s="10"/>
      <c r="B366" s="17"/>
      <c r="C366" s="10"/>
      <c r="D366" s="10"/>
      <c r="E366" s="10"/>
      <c r="F366" s="10"/>
      <c r="G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T366" s="10"/>
    </row>
    <row r="367" spans="1:46" s="9" customFormat="1" ht="12.75" x14ac:dyDescent="0.2">
      <c r="A367" s="10"/>
      <c r="B367" s="17"/>
      <c r="C367" s="10"/>
      <c r="D367" s="10"/>
      <c r="E367" s="10"/>
      <c r="F367" s="10"/>
      <c r="G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T367" s="10"/>
    </row>
    <row r="368" spans="1:46" s="9" customFormat="1" ht="12.75" x14ac:dyDescent="0.2">
      <c r="A368" s="10"/>
      <c r="B368" s="17"/>
      <c r="C368" s="10"/>
      <c r="D368" s="10"/>
      <c r="E368" s="10"/>
      <c r="F368" s="10"/>
      <c r="G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T368" s="10"/>
    </row>
    <row r="369" spans="1:46" s="9" customFormat="1" ht="12.75" x14ac:dyDescent="0.2">
      <c r="A369" s="10"/>
      <c r="B369" s="17"/>
      <c r="C369" s="10"/>
      <c r="D369" s="10"/>
      <c r="E369" s="10"/>
      <c r="F369" s="10"/>
      <c r="G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T369" s="10"/>
    </row>
    <row r="370" spans="1:46" s="9" customFormat="1" ht="12.75" x14ac:dyDescent="0.2">
      <c r="A370" s="10"/>
      <c r="B370" s="17"/>
      <c r="C370" s="10"/>
      <c r="D370" s="10"/>
      <c r="E370" s="10"/>
      <c r="F370" s="10"/>
      <c r="G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T370" s="10"/>
    </row>
    <row r="371" spans="1:46" s="9" customFormat="1" ht="12.75" x14ac:dyDescent="0.2">
      <c r="A371" s="10"/>
      <c r="B371" s="17"/>
      <c r="C371" s="10"/>
      <c r="D371" s="10"/>
      <c r="E371" s="10"/>
      <c r="F371" s="10"/>
      <c r="G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T371" s="10"/>
    </row>
    <row r="372" spans="1:46" s="9" customFormat="1" ht="12.75" x14ac:dyDescent="0.2">
      <c r="A372" s="10"/>
      <c r="B372" s="17"/>
      <c r="C372" s="10"/>
      <c r="D372" s="10"/>
      <c r="E372" s="10"/>
      <c r="F372" s="10"/>
      <c r="G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T372" s="10"/>
    </row>
    <row r="373" spans="1:46" s="9" customFormat="1" ht="12.75" x14ac:dyDescent="0.2">
      <c r="A373" s="10"/>
      <c r="B373" s="17"/>
      <c r="C373" s="10"/>
      <c r="D373" s="10"/>
      <c r="E373" s="10"/>
      <c r="F373" s="10"/>
      <c r="G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T373" s="10"/>
    </row>
    <row r="374" spans="1:46" s="9" customFormat="1" ht="12.75" x14ac:dyDescent="0.2">
      <c r="A374" s="10"/>
      <c r="B374" s="17"/>
      <c r="C374" s="10"/>
      <c r="D374" s="10"/>
      <c r="E374" s="10"/>
      <c r="F374" s="10"/>
      <c r="G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T374" s="10"/>
    </row>
    <row r="375" spans="1:46" s="9" customFormat="1" ht="12.75" x14ac:dyDescent="0.2">
      <c r="A375" s="10"/>
      <c r="B375" s="17"/>
      <c r="C375" s="10"/>
      <c r="D375" s="10"/>
      <c r="E375" s="10"/>
      <c r="F375" s="10"/>
      <c r="G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T375" s="10"/>
    </row>
    <row r="376" spans="1:46" s="9" customFormat="1" ht="12.75" x14ac:dyDescent="0.2">
      <c r="A376" s="10"/>
      <c r="B376" s="17"/>
      <c r="C376" s="10"/>
      <c r="D376" s="10"/>
      <c r="E376" s="10"/>
      <c r="F376" s="10"/>
      <c r="G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T376" s="10"/>
    </row>
    <row r="377" spans="1:46" s="9" customFormat="1" ht="12.75" x14ac:dyDescent="0.2">
      <c r="A377" s="10"/>
      <c r="B377" s="17"/>
      <c r="C377" s="10"/>
      <c r="D377" s="10"/>
      <c r="E377" s="10"/>
      <c r="F377" s="10"/>
      <c r="G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T377" s="10"/>
    </row>
    <row r="378" spans="1:46" s="9" customFormat="1" ht="12.75" x14ac:dyDescent="0.2">
      <c r="A378" s="10"/>
      <c r="B378" s="17"/>
      <c r="C378" s="10"/>
      <c r="D378" s="10"/>
      <c r="E378" s="10"/>
      <c r="F378" s="10"/>
      <c r="G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T378" s="10"/>
    </row>
    <row r="379" spans="1:46" s="9" customFormat="1" ht="12.75" x14ac:dyDescent="0.2">
      <c r="A379" s="10"/>
      <c r="B379" s="17"/>
      <c r="C379" s="10"/>
      <c r="D379" s="10"/>
      <c r="E379" s="10"/>
      <c r="F379" s="10"/>
      <c r="G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T379" s="10"/>
    </row>
    <row r="380" spans="1:46" s="9" customFormat="1" ht="12.75" x14ac:dyDescent="0.2">
      <c r="A380" s="10"/>
      <c r="B380" s="17"/>
      <c r="C380" s="10"/>
      <c r="D380" s="10"/>
      <c r="E380" s="10"/>
      <c r="F380" s="10"/>
      <c r="G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T380" s="10"/>
    </row>
    <row r="381" spans="1:46" s="9" customFormat="1" ht="12.75" x14ac:dyDescent="0.2">
      <c r="A381" s="10"/>
      <c r="B381" s="17"/>
      <c r="C381" s="10"/>
      <c r="D381" s="10"/>
      <c r="E381" s="10"/>
      <c r="F381" s="10"/>
      <c r="G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T381" s="10"/>
    </row>
    <row r="382" spans="1:46" s="9" customFormat="1" ht="12.75" x14ac:dyDescent="0.2">
      <c r="A382" s="10"/>
      <c r="B382" s="17"/>
      <c r="C382" s="10"/>
      <c r="D382" s="10"/>
      <c r="E382" s="10"/>
      <c r="F382" s="10"/>
      <c r="G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T382" s="10"/>
    </row>
    <row r="383" spans="1:46" s="9" customFormat="1" ht="12.75" x14ac:dyDescent="0.2">
      <c r="A383" s="10"/>
      <c r="B383" s="17"/>
      <c r="C383" s="10"/>
      <c r="D383" s="10"/>
      <c r="E383" s="10"/>
      <c r="F383" s="10"/>
      <c r="G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T383" s="10"/>
    </row>
    <row r="384" spans="1:46" s="9" customFormat="1" ht="12.75" x14ac:dyDescent="0.2">
      <c r="A384" s="10"/>
      <c r="B384" s="17"/>
      <c r="C384" s="10"/>
      <c r="D384" s="10"/>
      <c r="E384" s="10"/>
      <c r="F384" s="10"/>
      <c r="G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T384" s="10"/>
    </row>
    <row r="385" spans="1:46" s="9" customFormat="1" ht="12.75" x14ac:dyDescent="0.2">
      <c r="A385" s="10"/>
      <c r="B385" s="17"/>
      <c r="C385" s="10"/>
      <c r="D385" s="10"/>
      <c r="E385" s="10"/>
      <c r="F385" s="10"/>
      <c r="G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T385" s="10"/>
    </row>
    <row r="386" spans="1:46" s="9" customFormat="1" ht="12.75" x14ac:dyDescent="0.2">
      <c r="A386" s="10"/>
      <c r="B386" s="17"/>
      <c r="C386" s="10"/>
      <c r="D386" s="10"/>
      <c r="E386" s="10"/>
      <c r="F386" s="10"/>
      <c r="G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T386" s="10"/>
    </row>
    <row r="387" spans="1:46" s="9" customFormat="1" ht="12.75" x14ac:dyDescent="0.2">
      <c r="A387" s="10"/>
      <c r="B387" s="17"/>
      <c r="C387" s="10"/>
      <c r="D387" s="10"/>
      <c r="E387" s="10"/>
      <c r="F387" s="10"/>
      <c r="G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T387" s="10"/>
    </row>
    <row r="388" spans="1:46" s="9" customFormat="1" ht="12.75" x14ac:dyDescent="0.2">
      <c r="A388" s="10"/>
      <c r="B388" s="17"/>
      <c r="C388" s="10"/>
      <c r="D388" s="10"/>
      <c r="E388" s="10"/>
      <c r="F388" s="10"/>
      <c r="G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T388" s="10"/>
    </row>
    <row r="389" spans="1:46" s="9" customFormat="1" ht="12.75" x14ac:dyDescent="0.2">
      <c r="A389" s="10"/>
      <c r="B389" s="17"/>
      <c r="C389" s="10"/>
      <c r="D389" s="10"/>
      <c r="E389" s="10"/>
      <c r="F389" s="10"/>
      <c r="G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T389" s="10"/>
    </row>
    <row r="390" spans="1:46" s="9" customFormat="1" ht="12.75" x14ac:dyDescent="0.2">
      <c r="A390" s="10"/>
      <c r="B390" s="17"/>
      <c r="C390" s="10"/>
      <c r="D390" s="10"/>
      <c r="E390" s="10"/>
      <c r="F390" s="10"/>
      <c r="G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T390" s="10"/>
    </row>
    <row r="391" spans="1:46" s="9" customFormat="1" ht="12.75" x14ac:dyDescent="0.2">
      <c r="A391" s="10"/>
      <c r="B391" s="17"/>
      <c r="C391" s="10"/>
      <c r="D391" s="10"/>
      <c r="E391" s="10"/>
      <c r="F391" s="10"/>
      <c r="G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T391" s="10"/>
    </row>
    <row r="392" spans="1:46" s="9" customFormat="1" ht="12.75" x14ac:dyDescent="0.2">
      <c r="A392" s="10"/>
      <c r="B392" s="17"/>
      <c r="C392" s="10"/>
      <c r="D392" s="10"/>
      <c r="E392" s="10"/>
      <c r="F392" s="10"/>
      <c r="G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T392" s="10"/>
    </row>
    <row r="393" spans="1:46" s="9" customFormat="1" ht="12.75" x14ac:dyDescent="0.2">
      <c r="A393" s="10"/>
      <c r="B393" s="17"/>
      <c r="C393" s="10"/>
      <c r="D393" s="10"/>
      <c r="E393" s="10"/>
      <c r="F393" s="10"/>
      <c r="G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T393" s="10"/>
    </row>
    <row r="394" spans="1:46" s="9" customFormat="1" ht="12.75" x14ac:dyDescent="0.2">
      <c r="A394" s="10"/>
      <c r="B394" s="17"/>
      <c r="C394" s="10"/>
      <c r="D394" s="10"/>
      <c r="E394" s="10"/>
      <c r="F394" s="10"/>
      <c r="G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T394" s="10"/>
    </row>
    <row r="395" spans="1:46" s="9" customFormat="1" ht="12.75" x14ac:dyDescent="0.2">
      <c r="A395" s="10"/>
      <c r="B395" s="17"/>
      <c r="C395" s="10"/>
      <c r="D395" s="10"/>
      <c r="E395" s="10"/>
      <c r="F395" s="10"/>
      <c r="G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T395" s="10"/>
    </row>
    <row r="396" spans="1:46" s="9" customFormat="1" ht="12.75" x14ac:dyDescent="0.2">
      <c r="A396" s="10"/>
      <c r="B396" s="17"/>
      <c r="C396" s="10"/>
      <c r="D396" s="10"/>
      <c r="E396" s="10"/>
      <c r="F396" s="10"/>
      <c r="G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T396" s="10"/>
    </row>
    <row r="397" spans="1:46" s="9" customFormat="1" ht="12.75" x14ac:dyDescent="0.2">
      <c r="A397" s="10"/>
      <c r="B397" s="17"/>
      <c r="C397" s="10"/>
      <c r="D397" s="10"/>
      <c r="E397" s="10"/>
      <c r="F397" s="10"/>
      <c r="G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T397" s="10"/>
    </row>
    <row r="398" spans="1:46" s="9" customFormat="1" ht="12.75" x14ac:dyDescent="0.2">
      <c r="A398" s="10"/>
      <c r="B398" s="17"/>
      <c r="C398" s="10"/>
      <c r="D398" s="10"/>
      <c r="E398" s="10"/>
      <c r="F398" s="10"/>
      <c r="G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T398" s="10"/>
    </row>
    <row r="399" spans="1:46" s="9" customFormat="1" ht="12.75" x14ac:dyDescent="0.2">
      <c r="A399" s="10"/>
      <c r="B399" s="17"/>
      <c r="C399" s="10"/>
      <c r="D399" s="10"/>
      <c r="E399" s="10"/>
      <c r="F399" s="10"/>
      <c r="G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T399" s="10"/>
    </row>
    <row r="400" spans="1:46" s="9" customFormat="1" ht="12.75" x14ac:dyDescent="0.2">
      <c r="A400" s="10"/>
      <c r="B400" s="17"/>
      <c r="C400" s="10"/>
      <c r="D400" s="10"/>
      <c r="E400" s="10"/>
      <c r="F400" s="10"/>
      <c r="G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T400" s="10"/>
    </row>
    <row r="401" spans="1:46" s="9" customFormat="1" ht="12.75" x14ac:dyDescent="0.2">
      <c r="A401" s="10"/>
      <c r="B401" s="17"/>
      <c r="C401" s="10"/>
      <c r="D401" s="10"/>
      <c r="E401" s="10"/>
      <c r="F401" s="10"/>
      <c r="G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T401" s="10"/>
    </row>
    <row r="402" spans="1:46" s="9" customFormat="1" ht="12.75" x14ac:dyDescent="0.2">
      <c r="A402" s="10"/>
      <c r="B402" s="17"/>
      <c r="C402" s="10"/>
      <c r="D402" s="10"/>
      <c r="E402" s="10"/>
      <c r="F402" s="10"/>
      <c r="G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T402" s="10"/>
    </row>
    <row r="403" spans="1:46" s="9" customFormat="1" ht="12.75" x14ac:dyDescent="0.2">
      <c r="A403" s="10"/>
      <c r="B403" s="17"/>
      <c r="C403" s="10"/>
      <c r="D403" s="10"/>
      <c r="E403" s="10"/>
      <c r="F403" s="10"/>
      <c r="G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T403" s="10"/>
    </row>
    <row r="404" spans="1:46" s="9" customFormat="1" ht="12.75" x14ac:dyDescent="0.2">
      <c r="A404" s="10"/>
      <c r="B404" s="17"/>
      <c r="C404" s="10"/>
      <c r="D404" s="10"/>
      <c r="E404" s="10"/>
      <c r="F404" s="10"/>
      <c r="G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T404" s="10"/>
    </row>
    <row r="405" spans="1:46" s="9" customFormat="1" ht="12.75" x14ac:dyDescent="0.2">
      <c r="A405" s="10"/>
      <c r="B405" s="17"/>
      <c r="C405" s="10"/>
      <c r="D405" s="10"/>
      <c r="E405" s="10"/>
      <c r="F405" s="10"/>
      <c r="G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T405" s="10"/>
    </row>
    <row r="406" spans="1:46" s="9" customFormat="1" ht="12.75" x14ac:dyDescent="0.2">
      <c r="A406" s="10"/>
      <c r="B406" s="17"/>
      <c r="C406" s="10"/>
      <c r="D406" s="10"/>
      <c r="E406" s="10"/>
      <c r="F406" s="10"/>
      <c r="G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T406" s="10"/>
    </row>
    <row r="407" spans="1:46" s="9" customFormat="1" ht="12.75" x14ac:dyDescent="0.2">
      <c r="A407" s="10"/>
      <c r="B407" s="17"/>
      <c r="C407" s="10"/>
      <c r="D407" s="10"/>
      <c r="E407" s="10"/>
      <c r="F407" s="10"/>
      <c r="G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T407" s="10"/>
    </row>
    <row r="408" spans="1:46" s="9" customFormat="1" ht="12.75" x14ac:dyDescent="0.2">
      <c r="A408" s="10"/>
      <c r="B408" s="17"/>
      <c r="C408" s="10"/>
      <c r="D408" s="10"/>
      <c r="E408" s="10"/>
      <c r="F408" s="10"/>
      <c r="G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T408" s="10"/>
    </row>
    <row r="409" spans="1:46" s="9" customFormat="1" ht="12.75" x14ac:dyDescent="0.2">
      <c r="A409" s="10"/>
      <c r="B409" s="17"/>
      <c r="C409" s="10"/>
      <c r="D409" s="10"/>
      <c r="E409" s="10"/>
      <c r="F409" s="10"/>
      <c r="G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T409" s="10"/>
    </row>
    <row r="410" spans="1:46" s="9" customFormat="1" ht="12.75" x14ac:dyDescent="0.2">
      <c r="A410" s="10"/>
      <c r="B410" s="17"/>
      <c r="C410" s="10"/>
      <c r="D410" s="10"/>
      <c r="E410" s="10"/>
      <c r="F410" s="10"/>
      <c r="G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T410" s="10"/>
    </row>
    <row r="411" spans="1:46" s="9" customFormat="1" ht="12.75" x14ac:dyDescent="0.2">
      <c r="A411" s="10"/>
      <c r="B411" s="17"/>
      <c r="C411" s="10"/>
      <c r="D411" s="10"/>
      <c r="E411" s="10"/>
      <c r="F411" s="10"/>
      <c r="G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T411" s="10"/>
    </row>
    <row r="412" spans="1:46" s="9" customFormat="1" ht="12.75" x14ac:dyDescent="0.2">
      <c r="A412" s="10"/>
      <c r="B412" s="17"/>
      <c r="C412" s="10"/>
      <c r="D412" s="10"/>
      <c r="E412" s="10"/>
      <c r="F412" s="10"/>
      <c r="G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T412" s="10"/>
    </row>
    <row r="413" spans="1:46" s="9" customFormat="1" ht="12.75" x14ac:dyDescent="0.2">
      <c r="A413" s="10"/>
      <c r="B413" s="17"/>
      <c r="C413" s="10"/>
      <c r="D413" s="10"/>
      <c r="E413" s="10"/>
      <c r="F413" s="10"/>
      <c r="G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T413" s="10"/>
    </row>
    <row r="414" spans="1:46" s="9" customFormat="1" ht="12.75" x14ac:dyDescent="0.2">
      <c r="A414" s="10"/>
      <c r="B414" s="17"/>
      <c r="C414" s="10"/>
      <c r="D414" s="10"/>
      <c r="E414" s="10"/>
      <c r="F414" s="10"/>
      <c r="G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T414" s="10"/>
    </row>
    <row r="415" spans="1:46" s="9" customFormat="1" ht="12.75" x14ac:dyDescent="0.2">
      <c r="A415" s="10"/>
      <c r="B415" s="17"/>
      <c r="C415" s="10"/>
      <c r="D415" s="10"/>
      <c r="E415" s="10"/>
      <c r="F415" s="10"/>
      <c r="G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T415" s="10"/>
    </row>
    <row r="416" spans="1:46" s="9" customFormat="1" ht="12.75" x14ac:dyDescent="0.2">
      <c r="A416" s="10"/>
      <c r="B416" s="17"/>
      <c r="C416" s="10"/>
      <c r="D416" s="10"/>
      <c r="E416" s="10"/>
      <c r="F416" s="10"/>
      <c r="G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T416" s="10"/>
    </row>
    <row r="417" spans="1:46" s="9" customFormat="1" ht="12.75" x14ac:dyDescent="0.2">
      <c r="A417" s="10"/>
      <c r="B417" s="17"/>
      <c r="C417" s="10"/>
      <c r="D417" s="10"/>
      <c r="E417" s="10"/>
      <c r="F417" s="10"/>
      <c r="G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T417" s="10"/>
    </row>
    <row r="418" spans="1:46" s="9" customFormat="1" ht="12.75" x14ac:dyDescent="0.2">
      <c r="A418" s="10"/>
      <c r="B418" s="17"/>
      <c r="C418" s="10"/>
      <c r="D418" s="10"/>
      <c r="E418" s="10"/>
      <c r="F418" s="10"/>
      <c r="G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T418" s="10"/>
    </row>
    <row r="419" spans="1:46" s="9" customFormat="1" ht="12.75" x14ac:dyDescent="0.2">
      <c r="A419" s="10"/>
      <c r="B419" s="17"/>
      <c r="C419" s="10"/>
      <c r="D419" s="10"/>
      <c r="E419" s="10"/>
      <c r="F419" s="10"/>
      <c r="G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T419" s="10"/>
    </row>
    <row r="420" spans="1:46" s="9" customFormat="1" ht="12.75" x14ac:dyDescent="0.2">
      <c r="A420" s="10"/>
      <c r="B420" s="17"/>
      <c r="C420" s="10"/>
      <c r="D420" s="10"/>
      <c r="E420" s="10"/>
      <c r="F420" s="10"/>
      <c r="G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T420" s="10"/>
    </row>
    <row r="421" spans="1:46" s="9" customFormat="1" ht="12.75" x14ac:dyDescent="0.2">
      <c r="A421" s="10"/>
      <c r="B421" s="17"/>
      <c r="C421" s="10"/>
      <c r="D421" s="10"/>
      <c r="E421" s="10"/>
      <c r="F421" s="10"/>
      <c r="G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T421" s="10"/>
    </row>
    <row r="422" spans="1:46" s="9" customFormat="1" ht="12.75" x14ac:dyDescent="0.2">
      <c r="A422" s="10"/>
      <c r="B422" s="17"/>
      <c r="C422" s="10"/>
      <c r="D422" s="10"/>
      <c r="E422" s="10"/>
      <c r="F422" s="10"/>
      <c r="G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T422" s="10"/>
    </row>
    <row r="423" spans="1:46" s="9" customFormat="1" ht="12.75" x14ac:dyDescent="0.2">
      <c r="A423" s="10"/>
      <c r="B423" s="17"/>
      <c r="C423" s="10"/>
      <c r="D423" s="10"/>
      <c r="E423" s="10"/>
      <c r="F423" s="10"/>
      <c r="G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T423" s="10"/>
    </row>
    <row r="424" spans="1:46" s="9" customFormat="1" ht="12.75" x14ac:dyDescent="0.2">
      <c r="A424" s="10"/>
      <c r="B424" s="17"/>
      <c r="C424" s="10"/>
      <c r="D424" s="10"/>
      <c r="E424" s="10"/>
      <c r="F424" s="10"/>
      <c r="G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T424" s="10"/>
    </row>
    <row r="425" spans="1:46" s="9" customFormat="1" ht="12.75" x14ac:dyDescent="0.2">
      <c r="A425" s="10"/>
      <c r="B425" s="17"/>
      <c r="C425" s="10"/>
      <c r="D425" s="10"/>
      <c r="E425" s="10"/>
      <c r="F425" s="10"/>
      <c r="G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T425" s="10"/>
    </row>
    <row r="426" spans="1:46" s="9" customFormat="1" ht="12.75" x14ac:dyDescent="0.2">
      <c r="A426" s="10"/>
      <c r="B426" s="17"/>
      <c r="C426" s="10"/>
      <c r="D426" s="10"/>
      <c r="E426" s="10"/>
      <c r="F426" s="10"/>
      <c r="G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T426" s="10"/>
    </row>
    <row r="427" spans="1:46" s="9" customFormat="1" ht="12.75" x14ac:dyDescent="0.2">
      <c r="A427" s="10"/>
      <c r="B427" s="17"/>
      <c r="C427" s="10"/>
      <c r="D427" s="10"/>
      <c r="E427" s="10"/>
      <c r="F427" s="10"/>
      <c r="G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T427" s="10"/>
    </row>
    <row r="428" spans="1:46" s="9" customFormat="1" ht="12.75" x14ac:dyDescent="0.2">
      <c r="A428" s="10"/>
      <c r="B428" s="17"/>
      <c r="C428" s="10"/>
      <c r="D428" s="10"/>
      <c r="E428" s="10"/>
      <c r="F428" s="10"/>
      <c r="G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T428" s="10"/>
    </row>
    <row r="429" spans="1:46" s="9" customFormat="1" ht="12.75" x14ac:dyDescent="0.2">
      <c r="A429" s="10"/>
      <c r="B429" s="17"/>
      <c r="C429" s="10"/>
      <c r="D429" s="10"/>
      <c r="E429" s="10"/>
      <c r="F429" s="10"/>
      <c r="G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T429" s="10"/>
    </row>
    <row r="430" spans="1:46" s="9" customFormat="1" ht="12.75" x14ac:dyDescent="0.2">
      <c r="A430" s="10"/>
      <c r="B430" s="17"/>
      <c r="C430" s="10"/>
      <c r="D430" s="10"/>
      <c r="E430" s="10"/>
      <c r="F430" s="10"/>
      <c r="G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T430" s="10"/>
    </row>
    <row r="431" spans="1:46" s="9" customFormat="1" ht="12.75" x14ac:dyDescent="0.2">
      <c r="A431" s="10"/>
      <c r="B431" s="17"/>
      <c r="C431" s="10"/>
      <c r="D431" s="10"/>
      <c r="E431" s="10"/>
      <c r="F431" s="10"/>
      <c r="G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T431" s="10"/>
    </row>
    <row r="432" spans="1:46" s="9" customFormat="1" ht="12.75" x14ac:dyDescent="0.2">
      <c r="A432" s="10"/>
      <c r="B432" s="17"/>
      <c r="C432" s="10"/>
      <c r="D432" s="10"/>
      <c r="E432" s="10"/>
      <c r="F432" s="10"/>
      <c r="G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T432" s="10"/>
    </row>
    <row r="433" spans="1:46" s="9" customFormat="1" ht="12.75" x14ac:dyDescent="0.2">
      <c r="A433" s="10"/>
      <c r="B433" s="17"/>
      <c r="C433" s="10"/>
      <c r="D433" s="10"/>
      <c r="E433" s="10"/>
      <c r="F433" s="10"/>
      <c r="G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T433" s="10"/>
    </row>
    <row r="434" spans="1:46" s="9" customFormat="1" ht="12.75" x14ac:dyDescent="0.2">
      <c r="A434" s="10"/>
      <c r="B434" s="17"/>
      <c r="C434" s="10"/>
      <c r="D434" s="10"/>
      <c r="E434" s="10"/>
      <c r="F434" s="10"/>
      <c r="G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T434" s="10"/>
    </row>
    <row r="435" spans="1:46" s="9" customFormat="1" ht="12.75" x14ac:dyDescent="0.2">
      <c r="A435" s="10"/>
      <c r="B435" s="17"/>
      <c r="C435" s="10"/>
      <c r="D435" s="10"/>
      <c r="E435" s="10"/>
      <c r="F435" s="10"/>
      <c r="G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T435" s="10"/>
    </row>
    <row r="436" spans="1:46" s="9" customFormat="1" ht="12.75" x14ac:dyDescent="0.2">
      <c r="A436" s="10"/>
      <c r="B436" s="17"/>
      <c r="C436" s="10"/>
      <c r="D436" s="10"/>
      <c r="E436" s="10"/>
      <c r="F436" s="10"/>
      <c r="G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T436" s="10"/>
    </row>
    <row r="437" spans="1:46" s="9" customFormat="1" ht="12.75" x14ac:dyDescent="0.2">
      <c r="A437" s="10"/>
      <c r="B437" s="17"/>
      <c r="C437" s="10"/>
      <c r="D437" s="10"/>
      <c r="E437" s="10"/>
      <c r="F437" s="10"/>
      <c r="G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T437" s="10"/>
    </row>
    <row r="438" spans="1:46" s="9" customFormat="1" ht="12.75" x14ac:dyDescent="0.2">
      <c r="A438" s="10"/>
      <c r="B438" s="17"/>
      <c r="C438" s="10"/>
      <c r="D438" s="10"/>
      <c r="E438" s="10"/>
      <c r="F438" s="10"/>
      <c r="G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T438" s="10"/>
    </row>
    <row r="439" spans="1:46" s="9" customFormat="1" ht="12.75" x14ac:dyDescent="0.2">
      <c r="A439" s="10"/>
      <c r="B439" s="17"/>
      <c r="C439" s="10"/>
      <c r="D439" s="10"/>
      <c r="E439" s="10"/>
      <c r="F439" s="10"/>
      <c r="G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T439" s="10"/>
    </row>
    <row r="440" spans="1:46" s="9" customFormat="1" ht="12.75" x14ac:dyDescent="0.2">
      <c r="A440" s="10"/>
      <c r="B440" s="17"/>
      <c r="C440" s="10"/>
      <c r="D440" s="10"/>
      <c r="E440" s="10"/>
      <c r="F440" s="10"/>
      <c r="G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T440" s="10"/>
    </row>
    <row r="441" spans="1:46" s="9" customFormat="1" ht="12.75" x14ac:dyDescent="0.2">
      <c r="A441" s="10"/>
      <c r="B441" s="17"/>
      <c r="C441" s="10"/>
      <c r="D441" s="10"/>
      <c r="E441" s="10"/>
      <c r="F441" s="10"/>
      <c r="G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T441" s="10"/>
    </row>
    <row r="442" spans="1:46" s="9" customFormat="1" ht="12.75" x14ac:dyDescent="0.2">
      <c r="A442" s="10"/>
      <c r="B442" s="17"/>
      <c r="C442" s="10"/>
      <c r="D442" s="10"/>
      <c r="E442" s="10"/>
      <c r="F442" s="10"/>
      <c r="G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T442" s="10"/>
    </row>
    <row r="443" spans="1:46" s="9" customFormat="1" ht="12.75" x14ac:dyDescent="0.2">
      <c r="A443" s="10"/>
      <c r="B443" s="17"/>
      <c r="C443" s="10"/>
      <c r="D443" s="10"/>
      <c r="E443" s="10"/>
      <c r="F443" s="10"/>
      <c r="G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T443" s="10"/>
    </row>
    <row r="444" spans="1:46" s="9" customFormat="1" ht="12.75" x14ac:dyDescent="0.2">
      <c r="A444" s="10"/>
      <c r="B444" s="17"/>
      <c r="C444" s="10"/>
      <c r="D444" s="10"/>
      <c r="E444" s="10"/>
      <c r="F444" s="10"/>
      <c r="G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T444" s="10"/>
    </row>
    <row r="445" spans="1:46" s="9" customFormat="1" ht="12.75" x14ac:dyDescent="0.2">
      <c r="A445" s="10"/>
      <c r="B445" s="17"/>
      <c r="C445" s="10"/>
      <c r="D445" s="10"/>
      <c r="E445" s="10"/>
      <c r="F445" s="10"/>
      <c r="G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T445" s="10"/>
    </row>
    <row r="446" spans="1:46" s="9" customFormat="1" ht="12.75" x14ac:dyDescent="0.2">
      <c r="A446" s="10"/>
      <c r="B446" s="17"/>
      <c r="C446" s="10"/>
      <c r="D446" s="10"/>
      <c r="E446" s="10"/>
      <c r="F446" s="10"/>
      <c r="G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T446" s="10"/>
    </row>
    <row r="447" spans="1:46" s="9" customFormat="1" ht="12.75" x14ac:dyDescent="0.2">
      <c r="A447" s="10"/>
      <c r="B447" s="17"/>
      <c r="C447" s="10"/>
      <c r="D447" s="10"/>
      <c r="E447" s="10"/>
      <c r="F447" s="10"/>
      <c r="G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T447" s="10"/>
    </row>
    <row r="448" spans="1:46" s="9" customFormat="1" ht="12.75" x14ac:dyDescent="0.2">
      <c r="A448" s="10"/>
      <c r="B448" s="17"/>
      <c r="C448" s="10"/>
      <c r="D448" s="10"/>
      <c r="E448" s="10"/>
      <c r="F448" s="10"/>
      <c r="G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T448" s="10"/>
    </row>
    <row r="449" spans="1:46" s="9" customFormat="1" ht="12.75" x14ac:dyDescent="0.2">
      <c r="A449" s="10"/>
      <c r="B449" s="17"/>
      <c r="C449" s="10"/>
      <c r="D449" s="10"/>
      <c r="E449" s="10"/>
      <c r="F449" s="10"/>
      <c r="G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T449" s="10"/>
    </row>
    <row r="450" spans="1:46" s="9" customFormat="1" ht="12.75" x14ac:dyDescent="0.2">
      <c r="A450" s="10"/>
      <c r="B450" s="17"/>
      <c r="C450" s="10"/>
      <c r="D450" s="10"/>
      <c r="E450" s="10"/>
      <c r="F450" s="10"/>
      <c r="G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T450" s="10"/>
    </row>
    <row r="451" spans="1:46" s="9" customFormat="1" ht="12.75" x14ac:dyDescent="0.2">
      <c r="A451" s="10"/>
      <c r="B451" s="17"/>
      <c r="C451" s="10"/>
      <c r="D451" s="10"/>
      <c r="E451" s="10"/>
      <c r="F451" s="10"/>
      <c r="G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T451" s="10"/>
    </row>
    <row r="452" spans="1:46" s="9" customFormat="1" ht="12.75" x14ac:dyDescent="0.2">
      <c r="A452" s="10"/>
      <c r="B452" s="17"/>
      <c r="C452" s="10"/>
      <c r="D452" s="10"/>
      <c r="E452" s="10"/>
      <c r="F452" s="10"/>
      <c r="G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T452" s="10"/>
    </row>
    <row r="453" spans="1:46" s="9" customFormat="1" ht="12.75" x14ac:dyDescent="0.2">
      <c r="A453" s="10"/>
      <c r="B453" s="17"/>
      <c r="C453" s="10"/>
      <c r="D453" s="10"/>
      <c r="E453" s="10"/>
      <c r="F453" s="10"/>
      <c r="G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T453" s="10"/>
    </row>
    <row r="454" spans="1:46" s="9" customFormat="1" ht="12.75" x14ac:dyDescent="0.2">
      <c r="A454" s="10"/>
      <c r="B454" s="17"/>
      <c r="C454" s="10"/>
      <c r="D454" s="10"/>
      <c r="E454" s="10"/>
      <c r="F454" s="10"/>
      <c r="G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T454" s="10"/>
    </row>
    <row r="455" spans="1:46" s="9" customFormat="1" ht="12.75" x14ac:dyDescent="0.2">
      <c r="A455" s="10"/>
      <c r="B455" s="17"/>
      <c r="C455" s="10"/>
      <c r="D455" s="10"/>
      <c r="E455" s="10"/>
      <c r="F455" s="10"/>
      <c r="G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T455" s="10"/>
    </row>
    <row r="456" spans="1:46" s="9" customFormat="1" ht="12.75" x14ac:dyDescent="0.2">
      <c r="A456" s="10"/>
      <c r="B456" s="17"/>
      <c r="C456" s="10"/>
      <c r="D456" s="10"/>
      <c r="E456" s="10"/>
      <c r="F456" s="10"/>
      <c r="G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T456" s="10"/>
    </row>
    <row r="457" spans="1:46" s="9" customFormat="1" ht="12.75" x14ac:dyDescent="0.2">
      <c r="A457" s="10"/>
      <c r="B457" s="17"/>
      <c r="C457" s="10"/>
      <c r="D457" s="10"/>
      <c r="E457" s="10"/>
      <c r="F457" s="10"/>
      <c r="G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T457" s="10"/>
    </row>
    <row r="458" spans="1:46" s="9" customFormat="1" ht="12.75" x14ac:dyDescent="0.2">
      <c r="A458" s="10"/>
      <c r="B458" s="17"/>
      <c r="C458" s="10"/>
      <c r="D458" s="10"/>
      <c r="E458" s="10"/>
      <c r="F458" s="10"/>
      <c r="G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T458" s="10"/>
    </row>
    <row r="459" spans="1:46" s="9" customFormat="1" ht="12.75" x14ac:dyDescent="0.2">
      <c r="A459" s="10"/>
      <c r="B459" s="17"/>
      <c r="C459" s="10"/>
      <c r="D459" s="10"/>
      <c r="E459" s="10"/>
      <c r="F459" s="10"/>
      <c r="G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T459" s="10"/>
    </row>
    <row r="460" spans="1:46" s="9" customFormat="1" ht="12.75" x14ac:dyDescent="0.2">
      <c r="A460" s="10"/>
      <c r="B460" s="17"/>
      <c r="C460" s="10"/>
      <c r="D460" s="10"/>
      <c r="E460" s="10"/>
      <c r="F460" s="10"/>
      <c r="G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T460" s="10"/>
    </row>
    <row r="461" spans="1:46" s="9" customFormat="1" ht="12.75" x14ac:dyDescent="0.2">
      <c r="A461" s="10"/>
      <c r="B461" s="17"/>
      <c r="C461" s="10"/>
      <c r="D461" s="10"/>
      <c r="E461" s="10"/>
      <c r="F461" s="10"/>
      <c r="G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T461" s="10"/>
    </row>
    <row r="462" spans="1:46" s="9" customFormat="1" ht="12.75" x14ac:dyDescent="0.2">
      <c r="A462" s="10"/>
      <c r="B462" s="17"/>
      <c r="C462" s="10"/>
      <c r="D462" s="10"/>
      <c r="E462" s="10"/>
      <c r="F462" s="10"/>
      <c r="G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T462" s="10"/>
    </row>
    <row r="463" spans="1:46" s="9" customFormat="1" ht="12.75" x14ac:dyDescent="0.2">
      <c r="A463" s="10"/>
      <c r="B463" s="17"/>
      <c r="C463" s="10"/>
      <c r="D463" s="10"/>
      <c r="E463" s="10"/>
      <c r="F463" s="10"/>
      <c r="G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T463" s="10"/>
    </row>
    <row r="464" spans="1:46" s="9" customFormat="1" ht="12.75" x14ac:dyDescent="0.2">
      <c r="A464" s="10"/>
      <c r="B464" s="17"/>
      <c r="C464" s="10"/>
      <c r="D464" s="10"/>
      <c r="E464" s="10"/>
      <c r="F464" s="10"/>
      <c r="G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T464" s="10"/>
    </row>
    <row r="465" spans="1:46" s="9" customFormat="1" ht="12.75" x14ac:dyDescent="0.2">
      <c r="A465" s="10"/>
      <c r="B465" s="17"/>
      <c r="C465" s="10"/>
      <c r="D465" s="10"/>
      <c r="E465" s="10"/>
      <c r="F465" s="10"/>
      <c r="G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T465" s="10"/>
    </row>
    <row r="466" spans="1:46" s="9" customFormat="1" ht="12.75" x14ac:dyDescent="0.2">
      <c r="A466" s="10"/>
      <c r="B466" s="17"/>
      <c r="C466" s="10"/>
      <c r="D466" s="10"/>
      <c r="E466" s="10"/>
      <c r="F466" s="10"/>
      <c r="G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T466" s="10"/>
    </row>
    <row r="467" spans="1:46" s="9" customFormat="1" ht="12.75" x14ac:dyDescent="0.2">
      <c r="A467" s="10"/>
      <c r="B467" s="17"/>
      <c r="C467" s="10"/>
      <c r="D467" s="10"/>
      <c r="E467" s="10"/>
      <c r="F467" s="10"/>
      <c r="G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T467" s="10"/>
    </row>
    <row r="468" spans="1:46" s="9" customFormat="1" ht="12.75" x14ac:dyDescent="0.2">
      <c r="A468" s="10"/>
      <c r="B468" s="17"/>
      <c r="C468" s="10"/>
      <c r="D468" s="10"/>
      <c r="E468" s="10"/>
      <c r="F468" s="10"/>
      <c r="G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T468" s="10"/>
    </row>
    <row r="469" spans="1:46" s="9" customFormat="1" ht="12.75" x14ac:dyDescent="0.2">
      <c r="A469" s="10"/>
      <c r="B469" s="17"/>
      <c r="C469" s="10"/>
      <c r="D469" s="10"/>
      <c r="E469" s="10"/>
      <c r="F469" s="10"/>
      <c r="G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T469" s="10"/>
    </row>
    <row r="470" spans="1:46" s="9" customFormat="1" ht="12.75" x14ac:dyDescent="0.2">
      <c r="A470" s="10"/>
      <c r="B470" s="17"/>
      <c r="C470" s="10"/>
      <c r="D470" s="10"/>
      <c r="E470" s="10"/>
      <c r="F470" s="10"/>
      <c r="G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T470" s="10"/>
    </row>
    <row r="471" spans="1:46" s="9" customFormat="1" ht="12.75" x14ac:dyDescent="0.2">
      <c r="A471" s="10"/>
      <c r="B471" s="17"/>
      <c r="C471" s="10"/>
      <c r="D471" s="10"/>
      <c r="E471" s="10"/>
      <c r="F471" s="10"/>
      <c r="G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T471" s="10"/>
    </row>
    <row r="472" spans="1:46" s="9" customFormat="1" ht="12.75" x14ac:dyDescent="0.2">
      <c r="A472" s="10"/>
      <c r="B472" s="17"/>
      <c r="C472" s="10"/>
      <c r="D472" s="10"/>
      <c r="E472" s="10"/>
      <c r="F472" s="10"/>
      <c r="G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T472" s="10"/>
    </row>
    <row r="473" spans="1:46" s="9" customFormat="1" ht="12.75" x14ac:dyDescent="0.2">
      <c r="A473" s="10"/>
      <c r="B473" s="17"/>
      <c r="C473" s="10"/>
      <c r="D473" s="10"/>
      <c r="E473" s="10"/>
      <c r="F473" s="10"/>
      <c r="G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T473" s="10"/>
    </row>
    <row r="474" spans="1:46" s="9" customFormat="1" ht="12.75" x14ac:dyDescent="0.2">
      <c r="A474" s="10"/>
      <c r="B474" s="17"/>
      <c r="C474" s="10"/>
      <c r="D474" s="10"/>
      <c r="E474" s="10"/>
      <c r="F474" s="10"/>
      <c r="G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T474" s="10"/>
    </row>
    <row r="475" spans="1:46" s="9" customFormat="1" ht="12.75" x14ac:dyDescent="0.2">
      <c r="A475" s="10"/>
      <c r="B475" s="17"/>
      <c r="C475" s="10"/>
      <c r="D475" s="10"/>
      <c r="E475" s="10"/>
      <c r="F475" s="10"/>
      <c r="G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T475" s="10"/>
    </row>
    <row r="476" spans="1:46" s="9" customFormat="1" ht="12.75" x14ac:dyDescent="0.2">
      <c r="A476" s="10"/>
      <c r="B476" s="17"/>
      <c r="C476" s="10"/>
      <c r="D476" s="10"/>
      <c r="E476" s="10"/>
      <c r="F476" s="10"/>
      <c r="G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T476" s="10"/>
    </row>
    <row r="477" spans="1:46" s="9" customFormat="1" ht="12.75" x14ac:dyDescent="0.2">
      <c r="A477" s="10"/>
      <c r="B477" s="17"/>
      <c r="C477" s="10"/>
      <c r="D477" s="10"/>
      <c r="E477" s="10"/>
      <c r="F477" s="10"/>
      <c r="G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T477" s="10"/>
    </row>
    <row r="478" spans="1:46" s="9" customFormat="1" ht="12.75" x14ac:dyDescent="0.2">
      <c r="A478" s="10"/>
      <c r="B478" s="17"/>
      <c r="C478" s="10"/>
      <c r="D478" s="10"/>
      <c r="E478" s="10"/>
      <c r="F478" s="10"/>
      <c r="G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T478" s="10"/>
    </row>
    <row r="479" spans="1:46" s="9" customFormat="1" ht="12.75" x14ac:dyDescent="0.2">
      <c r="A479" s="10"/>
      <c r="B479" s="17"/>
      <c r="C479" s="10"/>
      <c r="D479" s="10"/>
      <c r="E479" s="10"/>
      <c r="F479" s="10"/>
      <c r="G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T479" s="10"/>
    </row>
    <row r="480" spans="1:46" s="9" customFormat="1" ht="12.75" x14ac:dyDescent="0.2">
      <c r="A480" s="10"/>
      <c r="B480" s="17"/>
      <c r="C480" s="10"/>
      <c r="D480" s="10"/>
      <c r="E480" s="10"/>
      <c r="F480" s="10"/>
      <c r="G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T480" s="10"/>
    </row>
    <row r="481" spans="1:46" s="9" customFormat="1" ht="12.75" x14ac:dyDescent="0.2">
      <c r="A481" s="10"/>
      <c r="B481" s="17"/>
      <c r="C481" s="10"/>
      <c r="D481" s="10"/>
      <c r="E481" s="10"/>
      <c r="F481" s="10"/>
      <c r="G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T481" s="10"/>
    </row>
    <row r="482" spans="1:46" s="9" customFormat="1" ht="12.75" x14ac:dyDescent="0.2">
      <c r="A482" s="10"/>
      <c r="B482" s="17"/>
      <c r="C482" s="10"/>
      <c r="D482" s="10"/>
      <c r="E482" s="10"/>
      <c r="F482" s="10"/>
      <c r="G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T482" s="10"/>
    </row>
    <row r="483" spans="1:46" s="9" customFormat="1" ht="12.75" x14ac:dyDescent="0.2">
      <c r="A483" s="10"/>
      <c r="B483" s="17"/>
      <c r="C483" s="10"/>
      <c r="D483" s="10"/>
      <c r="E483" s="10"/>
      <c r="F483" s="10"/>
      <c r="G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T483" s="10"/>
    </row>
    <row r="484" spans="1:46" s="9" customFormat="1" ht="12.75" x14ac:dyDescent="0.2">
      <c r="A484" s="10"/>
      <c r="B484" s="17"/>
      <c r="C484" s="10"/>
      <c r="D484" s="10"/>
      <c r="E484" s="10"/>
      <c r="F484" s="10"/>
      <c r="G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T484" s="10"/>
    </row>
    <row r="485" spans="1:46" s="9" customFormat="1" ht="12.75" x14ac:dyDescent="0.2">
      <c r="A485" s="10"/>
      <c r="B485" s="17"/>
      <c r="C485" s="10"/>
      <c r="D485" s="10"/>
      <c r="E485" s="10"/>
      <c r="F485" s="10"/>
      <c r="G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T485" s="10"/>
    </row>
    <row r="486" spans="1:46" s="9" customFormat="1" ht="12.75" x14ac:dyDescent="0.2">
      <c r="A486" s="10"/>
      <c r="B486" s="17"/>
      <c r="C486" s="10"/>
      <c r="D486" s="10"/>
      <c r="E486" s="10"/>
      <c r="F486" s="10"/>
      <c r="G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T486" s="10"/>
    </row>
    <row r="487" spans="1:46" s="9" customFormat="1" ht="12.75" x14ac:dyDescent="0.2">
      <c r="A487" s="10"/>
      <c r="B487" s="17"/>
      <c r="C487" s="10"/>
      <c r="D487" s="10"/>
      <c r="E487" s="10"/>
      <c r="F487" s="10"/>
      <c r="G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T487" s="10"/>
    </row>
    <row r="488" spans="1:46" s="9" customFormat="1" ht="12.75" x14ac:dyDescent="0.2">
      <c r="A488" s="10"/>
      <c r="B488" s="17"/>
      <c r="C488" s="10"/>
      <c r="D488" s="10"/>
      <c r="E488" s="10"/>
      <c r="F488" s="10"/>
      <c r="G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T488" s="10"/>
    </row>
    <row r="489" spans="1:46" s="9" customFormat="1" ht="12.75" x14ac:dyDescent="0.2">
      <c r="A489" s="10"/>
      <c r="B489" s="17"/>
      <c r="C489" s="10"/>
      <c r="D489" s="10"/>
      <c r="E489" s="10"/>
      <c r="F489" s="10"/>
      <c r="G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T489" s="10"/>
    </row>
    <row r="490" spans="1:46" s="9" customFormat="1" ht="12.75" x14ac:dyDescent="0.2">
      <c r="A490" s="10"/>
      <c r="B490" s="17"/>
      <c r="C490" s="10"/>
      <c r="D490" s="10"/>
      <c r="E490" s="10"/>
      <c r="F490" s="10"/>
      <c r="G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T490" s="10"/>
    </row>
    <row r="491" spans="1:46" s="9" customFormat="1" ht="12.75" x14ac:dyDescent="0.2">
      <c r="A491" s="10"/>
      <c r="B491" s="17"/>
      <c r="C491" s="10"/>
      <c r="D491" s="10"/>
      <c r="E491" s="10"/>
      <c r="F491" s="10"/>
      <c r="G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T491" s="10"/>
    </row>
    <row r="492" spans="1:46" s="9" customFormat="1" ht="12.75" x14ac:dyDescent="0.2">
      <c r="A492" s="10"/>
      <c r="B492" s="17"/>
      <c r="C492" s="10"/>
      <c r="D492" s="10"/>
      <c r="E492" s="10"/>
      <c r="F492" s="10"/>
      <c r="G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T492" s="10"/>
    </row>
    <row r="493" spans="1:46" s="9" customFormat="1" ht="12.75" x14ac:dyDescent="0.2">
      <c r="A493" s="10"/>
      <c r="B493" s="17"/>
      <c r="C493" s="10"/>
      <c r="D493" s="10"/>
      <c r="E493" s="10"/>
      <c r="F493" s="10"/>
      <c r="G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T493" s="10"/>
    </row>
    <row r="494" spans="1:46" s="9" customFormat="1" ht="12.75" x14ac:dyDescent="0.2">
      <c r="A494" s="10"/>
      <c r="B494" s="17"/>
      <c r="C494" s="10"/>
      <c r="D494" s="10"/>
      <c r="E494" s="10"/>
      <c r="F494" s="10"/>
      <c r="G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T494" s="10"/>
    </row>
    <row r="495" spans="1:46" s="9" customFormat="1" ht="12.75" x14ac:dyDescent="0.2">
      <c r="A495" s="10"/>
      <c r="B495" s="17"/>
      <c r="C495" s="10"/>
      <c r="D495" s="10"/>
      <c r="E495" s="10"/>
      <c r="F495" s="10"/>
      <c r="G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T495" s="10"/>
    </row>
    <row r="496" spans="1:46" s="9" customFormat="1" ht="12.75" x14ac:dyDescent="0.2">
      <c r="A496" s="10"/>
      <c r="B496" s="17"/>
      <c r="C496" s="10"/>
      <c r="D496" s="10"/>
      <c r="E496" s="10"/>
      <c r="F496" s="10"/>
      <c r="G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T496" s="10"/>
    </row>
    <row r="497" spans="1:46" s="9" customFormat="1" ht="12.75" x14ac:dyDescent="0.2">
      <c r="A497" s="10"/>
      <c r="B497" s="17"/>
      <c r="C497" s="10"/>
      <c r="D497" s="10"/>
      <c r="E497" s="10"/>
      <c r="F497" s="10"/>
      <c r="G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T497" s="10"/>
    </row>
    <row r="498" spans="1:46" s="9" customFormat="1" ht="12.75" x14ac:dyDescent="0.2">
      <c r="A498" s="10"/>
      <c r="B498" s="17"/>
      <c r="C498" s="10"/>
      <c r="D498" s="10"/>
      <c r="E498" s="10"/>
      <c r="F498" s="10"/>
      <c r="G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T498" s="10"/>
    </row>
    <row r="499" spans="1:46" s="9" customFormat="1" ht="12.75" x14ac:dyDescent="0.2">
      <c r="A499" s="10"/>
      <c r="B499" s="17"/>
      <c r="C499" s="10"/>
      <c r="D499" s="10"/>
      <c r="E499" s="10"/>
      <c r="F499" s="10"/>
      <c r="G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T499" s="10"/>
    </row>
    <row r="500" spans="1:46" s="9" customFormat="1" ht="12.75" x14ac:dyDescent="0.2">
      <c r="A500" s="10"/>
      <c r="B500" s="17"/>
      <c r="C500" s="10"/>
      <c r="D500" s="10"/>
      <c r="E500" s="10"/>
      <c r="F500" s="10"/>
      <c r="G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T500" s="10"/>
    </row>
    <row r="501" spans="1:46" s="9" customFormat="1" ht="12.75" x14ac:dyDescent="0.2">
      <c r="A501" s="10"/>
      <c r="B501" s="17"/>
      <c r="C501" s="10"/>
      <c r="D501" s="10"/>
      <c r="E501" s="10"/>
      <c r="F501" s="10"/>
      <c r="G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T501" s="10"/>
    </row>
    <row r="502" spans="1:46" s="9" customFormat="1" ht="12.75" x14ac:dyDescent="0.2">
      <c r="A502" s="10"/>
      <c r="B502" s="17"/>
      <c r="C502" s="10"/>
      <c r="D502" s="10"/>
      <c r="E502" s="10"/>
      <c r="F502" s="10"/>
      <c r="G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T502" s="10"/>
    </row>
    <row r="503" spans="1:46" s="9" customFormat="1" ht="12.75" x14ac:dyDescent="0.2">
      <c r="A503" s="10"/>
      <c r="B503" s="17"/>
      <c r="C503" s="10"/>
      <c r="D503" s="10"/>
      <c r="E503" s="10"/>
      <c r="F503" s="10"/>
      <c r="G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T503" s="10"/>
    </row>
    <row r="504" spans="1:46" s="9" customFormat="1" ht="12.75" x14ac:dyDescent="0.2">
      <c r="A504" s="10"/>
      <c r="B504" s="17"/>
      <c r="C504" s="10"/>
      <c r="D504" s="10"/>
      <c r="E504" s="10"/>
      <c r="F504" s="10"/>
      <c r="G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T504" s="10"/>
    </row>
    <row r="505" spans="1:46" s="9" customFormat="1" ht="12.75" x14ac:dyDescent="0.2">
      <c r="A505" s="10"/>
      <c r="B505" s="17"/>
      <c r="C505" s="10"/>
      <c r="D505" s="10"/>
      <c r="E505" s="10"/>
      <c r="F505" s="10"/>
      <c r="G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T505" s="10"/>
    </row>
    <row r="506" spans="1:46" s="9" customFormat="1" ht="12.75" x14ac:dyDescent="0.2">
      <c r="A506" s="10"/>
      <c r="B506" s="17"/>
      <c r="C506" s="10"/>
      <c r="D506" s="10"/>
      <c r="E506" s="10"/>
      <c r="F506" s="10"/>
      <c r="G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T506" s="10"/>
    </row>
    <row r="507" spans="1:46" s="9" customFormat="1" ht="12.75" x14ac:dyDescent="0.2">
      <c r="A507" s="10"/>
      <c r="B507" s="17"/>
      <c r="C507" s="10"/>
      <c r="D507" s="10"/>
      <c r="E507" s="10"/>
      <c r="F507" s="10"/>
      <c r="G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T507" s="10"/>
    </row>
    <row r="508" spans="1:46" s="9" customFormat="1" ht="12.75" x14ac:dyDescent="0.2">
      <c r="A508" s="10"/>
      <c r="B508" s="17"/>
      <c r="C508" s="10"/>
      <c r="D508" s="10"/>
      <c r="E508" s="10"/>
      <c r="F508" s="10"/>
      <c r="G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T508" s="10"/>
    </row>
    <row r="509" spans="1:46" s="9" customFormat="1" ht="12.75" x14ac:dyDescent="0.2">
      <c r="A509" s="10"/>
      <c r="B509" s="17"/>
      <c r="C509" s="10"/>
      <c r="D509" s="10"/>
      <c r="E509" s="10"/>
      <c r="F509" s="10"/>
      <c r="G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T509" s="10"/>
    </row>
    <row r="510" spans="1:46" s="9" customFormat="1" ht="12.75" x14ac:dyDescent="0.2">
      <c r="A510" s="10"/>
      <c r="B510" s="17"/>
      <c r="C510" s="10"/>
      <c r="D510" s="10"/>
      <c r="E510" s="10"/>
      <c r="F510" s="10"/>
      <c r="G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T510" s="10"/>
    </row>
    <row r="511" spans="1:46" s="9" customFormat="1" ht="12.75" x14ac:dyDescent="0.2">
      <c r="A511" s="10"/>
      <c r="B511" s="17"/>
      <c r="C511" s="10"/>
      <c r="D511" s="10"/>
      <c r="E511" s="10"/>
      <c r="F511" s="10"/>
      <c r="G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T511" s="10"/>
    </row>
    <row r="512" spans="1:46" s="9" customFormat="1" ht="12.75" x14ac:dyDescent="0.2">
      <c r="A512" s="10"/>
      <c r="B512" s="17"/>
      <c r="C512" s="10"/>
      <c r="D512" s="10"/>
      <c r="E512" s="10"/>
      <c r="F512" s="10"/>
      <c r="G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T512" s="10"/>
    </row>
    <row r="513" spans="1:46" s="9" customFormat="1" ht="12.75" x14ac:dyDescent="0.2">
      <c r="A513" s="10"/>
      <c r="B513" s="17"/>
      <c r="C513" s="10"/>
      <c r="D513" s="10"/>
      <c r="E513" s="10"/>
      <c r="F513" s="10"/>
      <c r="G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T513" s="10"/>
    </row>
    <row r="514" spans="1:46" s="9" customFormat="1" ht="12.75" x14ac:dyDescent="0.2">
      <c r="A514" s="10"/>
      <c r="B514" s="17"/>
      <c r="C514" s="10"/>
      <c r="D514" s="10"/>
      <c r="E514" s="10"/>
      <c r="F514" s="10"/>
      <c r="G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T514" s="10"/>
    </row>
    <row r="515" spans="1:46" s="9" customFormat="1" ht="12.75" x14ac:dyDescent="0.2">
      <c r="A515" s="10"/>
      <c r="B515" s="17"/>
      <c r="C515" s="10"/>
      <c r="D515" s="10"/>
      <c r="E515" s="10"/>
      <c r="F515" s="10"/>
      <c r="G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T515" s="10"/>
    </row>
    <row r="516" spans="1:46" s="9" customFormat="1" ht="12.75" x14ac:dyDescent="0.2">
      <c r="A516" s="10"/>
      <c r="B516" s="17"/>
      <c r="C516" s="10"/>
      <c r="D516" s="10"/>
      <c r="E516" s="10"/>
      <c r="F516" s="10"/>
      <c r="G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T516" s="10"/>
    </row>
    <row r="517" spans="1:46" s="9" customFormat="1" ht="12.75" x14ac:dyDescent="0.2">
      <c r="A517" s="10"/>
      <c r="B517" s="17"/>
      <c r="C517" s="10"/>
      <c r="D517" s="10"/>
      <c r="E517" s="10"/>
      <c r="F517" s="10"/>
      <c r="G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T517" s="10"/>
    </row>
    <row r="518" spans="1:46" s="9" customFormat="1" ht="12.75" x14ac:dyDescent="0.2">
      <c r="A518" s="10"/>
      <c r="B518" s="17"/>
      <c r="C518" s="10"/>
      <c r="D518" s="10"/>
      <c r="E518" s="10"/>
      <c r="F518" s="10"/>
      <c r="G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T518" s="10"/>
    </row>
    <row r="519" spans="1:46" s="9" customFormat="1" ht="12.75" x14ac:dyDescent="0.2">
      <c r="A519" s="10"/>
      <c r="B519" s="17"/>
      <c r="C519" s="10"/>
      <c r="D519" s="10"/>
      <c r="E519" s="10"/>
      <c r="F519" s="10"/>
      <c r="G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T519" s="10"/>
    </row>
    <row r="520" spans="1:46" s="9" customFormat="1" ht="12.75" x14ac:dyDescent="0.2">
      <c r="A520" s="10"/>
      <c r="B520" s="17"/>
      <c r="C520" s="10"/>
      <c r="D520" s="10"/>
      <c r="E520" s="10"/>
      <c r="F520" s="10"/>
      <c r="G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T520" s="10"/>
    </row>
    <row r="521" spans="1:46" s="9" customFormat="1" ht="12.75" x14ac:dyDescent="0.2">
      <c r="A521" s="10"/>
      <c r="B521" s="17"/>
      <c r="C521" s="10"/>
      <c r="D521" s="10"/>
      <c r="E521" s="10"/>
      <c r="F521" s="10"/>
      <c r="G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T521" s="10"/>
    </row>
    <row r="522" spans="1:46" s="9" customFormat="1" ht="12.75" x14ac:dyDescent="0.2">
      <c r="A522" s="10"/>
      <c r="B522" s="17"/>
      <c r="C522" s="10"/>
      <c r="D522" s="10"/>
      <c r="E522" s="10"/>
      <c r="F522" s="10"/>
      <c r="G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T522" s="10"/>
    </row>
    <row r="523" spans="1:46" s="9" customFormat="1" ht="12.75" x14ac:dyDescent="0.2">
      <c r="A523" s="10"/>
      <c r="B523" s="17"/>
      <c r="C523" s="10"/>
      <c r="D523" s="10"/>
      <c r="E523" s="10"/>
      <c r="F523" s="10"/>
      <c r="G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T523" s="10"/>
    </row>
    <row r="524" spans="1:46" s="9" customFormat="1" ht="12.75" x14ac:dyDescent="0.2">
      <c r="A524" s="10"/>
      <c r="B524" s="17"/>
      <c r="C524" s="10"/>
      <c r="D524" s="10"/>
      <c r="E524" s="10"/>
      <c r="F524" s="10"/>
      <c r="G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T524" s="10"/>
    </row>
    <row r="525" spans="1:46" s="9" customFormat="1" ht="12.75" x14ac:dyDescent="0.2">
      <c r="A525" s="10"/>
      <c r="B525" s="17"/>
      <c r="C525" s="10"/>
      <c r="D525" s="10"/>
      <c r="E525" s="10"/>
      <c r="F525" s="10"/>
      <c r="G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T525" s="10"/>
    </row>
    <row r="526" spans="1:46" s="9" customFormat="1" ht="12.75" x14ac:dyDescent="0.2">
      <c r="A526" s="10"/>
      <c r="B526" s="17"/>
      <c r="C526" s="10"/>
      <c r="D526" s="10"/>
      <c r="E526" s="10"/>
      <c r="F526" s="10"/>
      <c r="G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T526" s="10"/>
    </row>
    <row r="527" spans="1:46" s="9" customFormat="1" ht="12.75" x14ac:dyDescent="0.2">
      <c r="A527" s="10"/>
      <c r="B527" s="17"/>
      <c r="C527" s="10"/>
      <c r="D527" s="10"/>
      <c r="E527" s="10"/>
      <c r="F527" s="10"/>
      <c r="G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T527" s="10"/>
    </row>
    <row r="528" spans="1:46" s="9" customFormat="1" ht="12.75" x14ac:dyDescent="0.2">
      <c r="A528" s="10"/>
      <c r="B528" s="17"/>
      <c r="C528" s="10"/>
      <c r="D528" s="10"/>
      <c r="E528" s="10"/>
      <c r="F528" s="10"/>
      <c r="G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T528" s="10"/>
    </row>
    <row r="529" spans="1:46" s="9" customFormat="1" ht="12.75" x14ac:dyDescent="0.2">
      <c r="A529" s="10"/>
      <c r="B529" s="17"/>
      <c r="C529" s="10"/>
      <c r="D529" s="10"/>
      <c r="E529" s="10"/>
      <c r="F529" s="10"/>
      <c r="G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T529" s="10"/>
    </row>
    <row r="530" spans="1:46" s="9" customFormat="1" ht="12.75" x14ac:dyDescent="0.2">
      <c r="A530" s="10"/>
      <c r="B530" s="17"/>
      <c r="C530" s="10"/>
      <c r="D530" s="10"/>
      <c r="E530" s="10"/>
      <c r="F530" s="10"/>
      <c r="G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T530" s="10"/>
    </row>
    <row r="531" spans="1:46" s="9" customFormat="1" ht="12.75" x14ac:dyDescent="0.2">
      <c r="A531" s="10"/>
      <c r="B531" s="17"/>
      <c r="C531" s="10"/>
      <c r="D531" s="10"/>
      <c r="E531" s="10"/>
      <c r="F531" s="10"/>
      <c r="G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T531" s="10"/>
    </row>
    <row r="532" spans="1:46" s="9" customFormat="1" ht="12.75" x14ac:dyDescent="0.2">
      <c r="A532" s="10"/>
      <c r="B532" s="17"/>
      <c r="C532" s="10"/>
      <c r="D532" s="10"/>
      <c r="E532" s="10"/>
      <c r="F532" s="10"/>
      <c r="G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T532" s="10"/>
    </row>
    <row r="533" spans="1:46" s="9" customFormat="1" ht="12.75" x14ac:dyDescent="0.2">
      <c r="A533" s="10"/>
      <c r="B533" s="17"/>
      <c r="C533" s="10"/>
      <c r="D533" s="10"/>
      <c r="E533" s="10"/>
      <c r="F533" s="10"/>
      <c r="G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T533" s="10"/>
    </row>
    <row r="534" spans="1:46" s="9" customFormat="1" ht="12.75" x14ac:dyDescent="0.2">
      <c r="A534" s="10"/>
      <c r="B534" s="17"/>
      <c r="C534" s="10"/>
      <c r="D534" s="10"/>
      <c r="E534" s="10"/>
      <c r="F534" s="10"/>
      <c r="G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T534" s="10"/>
    </row>
    <row r="535" spans="1:46" s="9" customFormat="1" ht="12.75" x14ac:dyDescent="0.2">
      <c r="A535" s="10"/>
      <c r="B535" s="17"/>
      <c r="C535" s="10"/>
      <c r="D535" s="10"/>
      <c r="E535" s="10"/>
      <c r="F535" s="10"/>
      <c r="G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T535" s="10"/>
    </row>
    <row r="536" spans="1:46" s="9" customFormat="1" ht="12.75" x14ac:dyDescent="0.2">
      <c r="A536" s="10"/>
      <c r="B536" s="17"/>
      <c r="C536" s="10"/>
      <c r="D536" s="10"/>
      <c r="E536" s="10"/>
      <c r="F536" s="10"/>
      <c r="G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T536" s="10"/>
    </row>
    <row r="537" spans="1:46" s="9" customFormat="1" ht="12.75" x14ac:dyDescent="0.2">
      <c r="A537" s="10"/>
      <c r="B537" s="17"/>
      <c r="C537" s="10"/>
      <c r="D537" s="10"/>
      <c r="E537" s="10"/>
      <c r="F537" s="10"/>
      <c r="G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T537" s="10"/>
    </row>
    <row r="538" spans="1:46" s="9" customFormat="1" ht="12.75" x14ac:dyDescent="0.2">
      <c r="A538" s="10"/>
      <c r="B538" s="17"/>
      <c r="C538" s="10"/>
      <c r="D538" s="10"/>
      <c r="E538" s="10"/>
      <c r="F538" s="10"/>
      <c r="G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T538" s="10"/>
    </row>
    <row r="539" spans="1:46" s="9" customFormat="1" ht="12.75" x14ac:dyDescent="0.2">
      <c r="A539" s="10"/>
      <c r="B539" s="17"/>
      <c r="C539" s="10"/>
      <c r="D539" s="10"/>
      <c r="E539" s="10"/>
      <c r="F539" s="10"/>
      <c r="G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T539" s="10"/>
    </row>
    <row r="540" spans="1:46" s="9" customFormat="1" ht="12.75" x14ac:dyDescent="0.2">
      <c r="A540" s="10"/>
      <c r="B540" s="17"/>
      <c r="C540" s="10"/>
      <c r="D540" s="10"/>
      <c r="E540" s="10"/>
      <c r="F540" s="10"/>
      <c r="G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T540" s="10"/>
    </row>
    <row r="541" spans="1:46" s="9" customFormat="1" ht="12.75" x14ac:dyDescent="0.2">
      <c r="A541" s="10"/>
      <c r="B541" s="17"/>
      <c r="C541" s="10"/>
      <c r="D541" s="10"/>
      <c r="E541" s="10"/>
      <c r="F541" s="10"/>
      <c r="G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T541" s="10"/>
    </row>
    <row r="542" spans="1:46" s="9" customFormat="1" ht="12.75" x14ac:dyDescent="0.2">
      <c r="A542" s="10"/>
      <c r="B542" s="17"/>
      <c r="C542" s="10"/>
      <c r="D542" s="10"/>
      <c r="E542" s="10"/>
      <c r="F542" s="10"/>
      <c r="G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T542" s="10"/>
    </row>
    <row r="543" spans="1:46" s="9" customFormat="1" ht="12.75" x14ac:dyDescent="0.2">
      <c r="A543" s="10"/>
      <c r="B543" s="17"/>
      <c r="C543" s="10"/>
      <c r="D543" s="10"/>
      <c r="E543" s="10"/>
      <c r="F543" s="10"/>
      <c r="G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T543" s="10"/>
    </row>
    <row r="544" spans="1:46" s="9" customFormat="1" ht="12.75" x14ac:dyDescent="0.2">
      <c r="A544" s="10"/>
      <c r="B544" s="17"/>
      <c r="C544" s="10"/>
      <c r="D544" s="10"/>
      <c r="E544" s="10"/>
      <c r="F544" s="10"/>
      <c r="G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T544" s="10"/>
    </row>
    <row r="545" spans="1:46" s="9" customFormat="1" ht="12.75" x14ac:dyDescent="0.2">
      <c r="A545" s="10"/>
      <c r="B545" s="17"/>
      <c r="C545" s="10"/>
      <c r="D545" s="10"/>
      <c r="E545" s="10"/>
      <c r="F545" s="10"/>
      <c r="G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T545" s="10"/>
    </row>
    <row r="546" spans="1:46" s="9" customFormat="1" ht="12.75" x14ac:dyDescent="0.2">
      <c r="A546" s="10"/>
      <c r="B546" s="17"/>
      <c r="C546" s="10"/>
      <c r="D546" s="10"/>
      <c r="E546" s="10"/>
      <c r="F546" s="10"/>
      <c r="G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T546" s="10"/>
    </row>
    <row r="547" spans="1:46" s="9" customFormat="1" ht="12.75" x14ac:dyDescent="0.2">
      <c r="A547" s="10"/>
      <c r="B547" s="17"/>
      <c r="C547" s="10"/>
      <c r="D547" s="10"/>
      <c r="E547" s="10"/>
      <c r="F547" s="10"/>
      <c r="G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T547" s="10"/>
    </row>
    <row r="548" spans="1:46" s="9" customFormat="1" ht="12.75" x14ac:dyDescent="0.2">
      <c r="A548" s="10"/>
      <c r="B548" s="17"/>
      <c r="C548" s="10"/>
      <c r="D548" s="10"/>
      <c r="E548" s="10"/>
      <c r="F548" s="10"/>
      <c r="G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T548" s="10"/>
    </row>
    <row r="549" spans="1:46" s="9" customFormat="1" ht="12.75" x14ac:dyDescent="0.2">
      <c r="A549" s="10"/>
      <c r="B549" s="17"/>
      <c r="C549" s="10"/>
      <c r="D549" s="10"/>
      <c r="E549" s="10"/>
      <c r="F549" s="10"/>
      <c r="G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T549" s="10"/>
    </row>
    <row r="550" spans="1:46" s="9" customFormat="1" ht="12.75" x14ac:dyDescent="0.2">
      <c r="A550" s="10"/>
      <c r="B550" s="17"/>
      <c r="C550" s="10"/>
      <c r="D550" s="10"/>
      <c r="E550" s="10"/>
      <c r="F550" s="10"/>
      <c r="G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T550" s="10"/>
    </row>
    <row r="551" spans="1:46" s="9" customFormat="1" ht="12.75" x14ac:dyDescent="0.2">
      <c r="A551" s="10"/>
      <c r="B551" s="17"/>
      <c r="C551" s="10"/>
      <c r="D551" s="10"/>
      <c r="E551" s="10"/>
      <c r="F551" s="10"/>
      <c r="G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T551" s="10"/>
    </row>
    <row r="552" spans="1:46" s="9" customFormat="1" ht="12.75" x14ac:dyDescent="0.2">
      <c r="A552" s="10"/>
      <c r="B552" s="17"/>
      <c r="C552" s="10"/>
      <c r="D552" s="10"/>
      <c r="E552" s="10"/>
      <c r="F552" s="10"/>
      <c r="G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T552" s="10"/>
    </row>
    <row r="553" spans="1:46" s="9" customFormat="1" ht="12.75" x14ac:dyDescent="0.2">
      <c r="A553" s="10"/>
      <c r="B553" s="17"/>
      <c r="C553" s="10"/>
      <c r="D553" s="10"/>
      <c r="E553" s="10"/>
      <c r="F553" s="10"/>
      <c r="G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T553" s="10"/>
    </row>
    <row r="554" spans="1:46" s="9" customFormat="1" ht="12.75" x14ac:dyDescent="0.2">
      <c r="A554" s="10"/>
      <c r="B554" s="17"/>
      <c r="C554" s="10"/>
      <c r="D554" s="10"/>
      <c r="E554" s="10"/>
      <c r="F554" s="10"/>
      <c r="G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T554" s="10"/>
    </row>
    <row r="555" spans="1:46" s="9" customFormat="1" ht="12.75" x14ac:dyDescent="0.2">
      <c r="A555" s="10"/>
      <c r="B555" s="17"/>
      <c r="C555" s="10"/>
      <c r="D555" s="10"/>
      <c r="E555" s="10"/>
      <c r="F555" s="10"/>
      <c r="G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T555" s="10"/>
    </row>
    <row r="556" spans="1:46" s="9" customFormat="1" ht="12.75" x14ac:dyDescent="0.2">
      <c r="A556" s="10"/>
      <c r="B556" s="17"/>
      <c r="C556" s="10"/>
      <c r="D556" s="10"/>
      <c r="E556" s="10"/>
      <c r="F556" s="10"/>
      <c r="G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T556" s="10"/>
    </row>
    <row r="557" spans="1:46" s="9" customFormat="1" ht="12.75" x14ac:dyDescent="0.2">
      <c r="A557" s="10"/>
      <c r="B557" s="17"/>
      <c r="C557" s="10"/>
      <c r="D557" s="10"/>
      <c r="E557" s="10"/>
      <c r="F557" s="10"/>
      <c r="G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T557" s="10"/>
    </row>
    <row r="558" spans="1:46" s="9" customFormat="1" ht="12.75" x14ac:dyDescent="0.2">
      <c r="A558" s="10"/>
      <c r="B558" s="17"/>
      <c r="C558" s="10"/>
      <c r="D558" s="10"/>
      <c r="E558" s="10"/>
      <c r="F558" s="10"/>
      <c r="G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T558" s="10"/>
    </row>
    <row r="559" spans="1:46" s="9" customFormat="1" ht="12.75" x14ac:dyDescent="0.2">
      <c r="A559" s="10"/>
      <c r="B559" s="17"/>
      <c r="C559" s="10"/>
      <c r="D559" s="10"/>
      <c r="E559" s="10"/>
      <c r="F559" s="10"/>
      <c r="G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T559" s="10"/>
    </row>
    <row r="560" spans="1:46" s="9" customFormat="1" ht="12.75" x14ac:dyDescent="0.2">
      <c r="A560" s="10"/>
      <c r="B560" s="17"/>
      <c r="C560" s="10"/>
      <c r="D560" s="10"/>
      <c r="E560" s="10"/>
      <c r="F560" s="10"/>
      <c r="G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T560" s="10"/>
    </row>
    <row r="561" spans="1:46" s="9" customFormat="1" ht="12.75" x14ac:dyDescent="0.2">
      <c r="A561" s="10"/>
      <c r="B561" s="17"/>
      <c r="C561" s="10"/>
      <c r="D561" s="10"/>
      <c r="E561" s="10"/>
      <c r="F561" s="10"/>
      <c r="G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T561" s="10"/>
    </row>
    <row r="562" spans="1:46" s="9" customFormat="1" ht="12.75" x14ac:dyDescent="0.2">
      <c r="A562" s="10"/>
      <c r="B562" s="17"/>
      <c r="C562" s="10"/>
      <c r="D562" s="10"/>
      <c r="E562" s="10"/>
      <c r="F562" s="10"/>
      <c r="G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T562" s="10"/>
    </row>
    <row r="563" spans="1:46" s="9" customFormat="1" ht="12.75" x14ac:dyDescent="0.2">
      <c r="A563" s="10"/>
      <c r="B563" s="17"/>
      <c r="C563" s="10"/>
      <c r="D563" s="10"/>
      <c r="E563" s="10"/>
      <c r="F563" s="10"/>
      <c r="G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T563" s="10"/>
    </row>
    <row r="564" spans="1:46" s="9" customFormat="1" ht="12.75" x14ac:dyDescent="0.2">
      <c r="A564" s="10"/>
      <c r="B564" s="17"/>
      <c r="C564" s="10"/>
      <c r="D564" s="10"/>
      <c r="E564" s="10"/>
      <c r="F564" s="10"/>
      <c r="G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T564" s="10"/>
    </row>
    <row r="565" spans="1:46" s="9" customFormat="1" ht="12.75" x14ac:dyDescent="0.2">
      <c r="A565" s="10"/>
      <c r="B565" s="17"/>
      <c r="C565" s="10"/>
      <c r="D565" s="10"/>
      <c r="E565" s="10"/>
      <c r="F565" s="10"/>
      <c r="G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T565" s="10"/>
    </row>
    <row r="566" spans="1:46" s="9" customFormat="1" ht="12.75" x14ac:dyDescent="0.2">
      <c r="A566" s="10"/>
      <c r="B566" s="17"/>
      <c r="C566" s="10"/>
      <c r="D566" s="10"/>
      <c r="E566" s="10"/>
      <c r="F566" s="10"/>
      <c r="G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T566" s="10"/>
    </row>
    <row r="567" spans="1:46" s="9" customFormat="1" ht="12.75" x14ac:dyDescent="0.2">
      <c r="A567" s="10"/>
      <c r="B567" s="17"/>
      <c r="C567" s="10"/>
      <c r="D567" s="10"/>
      <c r="E567" s="10"/>
      <c r="F567" s="10"/>
      <c r="G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T567" s="10"/>
    </row>
    <row r="568" spans="1:46" s="9" customFormat="1" ht="12.75" x14ac:dyDescent="0.2">
      <c r="A568" s="10"/>
      <c r="B568" s="17"/>
      <c r="C568" s="10"/>
      <c r="D568" s="10"/>
      <c r="E568" s="10"/>
      <c r="F568" s="10"/>
      <c r="G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T568" s="10"/>
    </row>
    <row r="569" spans="1:46" s="9" customFormat="1" ht="12.75" x14ac:dyDescent="0.2">
      <c r="A569" s="10"/>
      <c r="B569" s="17"/>
      <c r="C569" s="10"/>
      <c r="D569" s="10"/>
      <c r="E569" s="10"/>
      <c r="F569" s="10"/>
      <c r="G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T569" s="10"/>
    </row>
    <row r="570" spans="1:46" s="9" customFormat="1" ht="12.75" x14ac:dyDescent="0.2">
      <c r="A570" s="10"/>
      <c r="B570" s="17"/>
      <c r="C570" s="10"/>
      <c r="D570" s="10"/>
      <c r="E570" s="10"/>
      <c r="F570" s="10"/>
      <c r="G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T570" s="10"/>
    </row>
    <row r="571" spans="1:46" s="9" customFormat="1" ht="12.75" x14ac:dyDescent="0.2">
      <c r="A571" s="10"/>
      <c r="B571" s="17"/>
      <c r="C571" s="10"/>
      <c r="D571" s="10"/>
      <c r="E571" s="10"/>
      <c r="F571" s="10"/>
      <c r="G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T571" s="10"/>
    </row>
    <row r="572" spans="1:46" s="9" customFormat="1" ht="12.75" x14ac:dyDescent="0.2">
      <c r="A572" s="10"/>
      <c r="B572" s="17"/>
      <c r="C572" s="10"/>
      <c r="D572" s="10"/>
      <c r="E572" s="10"/>
      <c r="F572" s="10"/>
      <c r="G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T572" s="10"/>
    </row>
    <row r="573" spans="1:46" s="9" customFormat="1" ht="12.75" x14ac:dyDescent="0.2">
      <c r="A573" s="10"/>
      <c r="B573" s="17"/>
      <c r="C573" s="10"/>
      <c r="D573" s="10"/>
      <c r="E573" s="10"/>
      <c r="F573" s="10"/>
      <c r="G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T573" s="10"/>
    </row>
    <row r="574" spans="1:46" s="9" customFormat="1" ht="12.75" x14ac:dyDescent="0.2">
      <c r="A574" s="10"/>
      <c r="B574" s="17"/>
      <c r="C574" s="10"/>
      <c r="D574" s="10"/>
      <c r="E574" s="10"/>
      <c r="F574" s="10"/>
      <c r="G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T574" s="10"/>
    </row>
    <row r="575" spans="1:46" s="9" customFormat="1" ht="12.75" x14ac:dyDescent="0.2">
      <c r="A575" s="10"/>
      <c r="B575" s="17"/>
      <c r="C575" s="10"/>
      <c r="D575" s="10"/>
      <c r="E575" s="10"/>
      <c r="F575" s="10"/>
      <c r="G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T575" s="10"/>
    </row>
    <row r="576" spans="1:46" s="9" customFormat="1" ht="12.75" x14ac:dyDescent="0.2">
      <c r="A576" s="10"/>
      <c r="B576" s="17"/>
      <c r="C576" s="10"/>
      <c r="D576" s="10"/>
      <c r="E576" s="10"/>
      <c r="F576" s="10"/>
      <c r="G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T576" s="10"/>
    </row>
    <row r="577" spans="1:46" s="9" customFormat="1" ht="12.75" x14ac:dyDescent="0.2">
      <c r="A577" s="10"/>
      <c r="B577" s="17"/>
      <c r="C577" s="10"/>
      <c r="D577" s="10"/>
      <c r="E577" s="10"/>
      <c r="F577" s="10"/>
      <c r="G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T577" s="10"/>
    </row>
    <row r="578" spans="1:46" s="9" customFormat="1" ht="12.75" x14ac:dyDescent="0.2">
      <c r="A578" s="10"/>
      <c r="B578" s="17"/>
      <c r="C578" s="10"/>
      <c r="D578" s="10"/>
      <c r="E578" s="10"/>
      <c r="F578" s="10"/>
      <c r="G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T578" s="10"/>
    </row>
    <row r="579" spans="1:46" s="9" customFormat="1" ht="12.75" x14ac:dyDescent="0.2">
      <c r="A579" s="10"/>
      <c r="B579" s="17"/>
      <c r="C579" s="10"/>
      <c r="D579" s="10"/>
      <c r="E579" s="10"/>
      <c r="F579" s="10"/>
      <c r="G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T579" s="10"/>
    </row>
    <row r="580" spans="1:46" s="9" customFormat="1" ht="12.75" x14ac:dyDescent="0.2">
      <c r="A580" s="10"/>
      <c r="B580" s="17"/>
      <c r="C580" s="10"/>
      <c r="D580" s="10"/>
      <c r="E580" s="10"/>
      <c r="F580" s="10"/>
      <c r="G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T580" s="10"/>
    </row>
    <row r="581" spans="1:46" s="9" customFormat="1" ht="12.75" x14ac:dyDescent="0.2">
      <c r="A581" s="10"/>
      <c r="B581" s="17"/>
      <c r="C581" s="10"/>
      <c r="D581" s="10"/>
      <c r="E581" s="10"/>
      <c r="F581" s="10"/>
      <c r="G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T581" s="10"/>
    </row>
    <row r="582" spans="1:46" s="9" customFormat="1" ht="12.75" x14ac:dyDescent="0.2">
      <c r="A582" s="10"/>
      <c r="B582" s="17"/>
      <c r="C582" s="10"/>
      <c r="D582" s="10"/>
      <c r="E582" s="10"/>
      <c r="F582" s="10"/>
      <c r="G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T582" s="10"/>
    </row>
    <row r="583" spans="1:46" s="9" customFormat="1" ht="12.75" x14ac:dyDescent="0.2">
      <c r="A583" s="10"/>
      <c r="B583" s="17"/>
      <c r="C583" s="10"/>
      <c r="D583" s="10"/>
      <c r="E583" s="10"/>
      <c r="F583" s="10"/>
      <c r="G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T583" s="10"/>
    </row>
    <row r="584" spans="1:46" s="9" customFormat="1" ht="12.75" x14ac:dyDescent="0.2">
      <c r="A584" s="10"/>
      <c r="B584" s="17"/>
      <c r="C584" s="10"/>
      <c r="D584" s="10"/>
      <c r="E584" s="10"/>
      <c r="F584" s="10"/>
      <c r="G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T584" s="10"/>
    </row>
    <row r="585" spans="1:46" s="9" customFormat="1" ht="12.75" x14ac:dyDescent="0.2">
      <c r="A585" s="10"/>
      <c r="B585" s="17"/>
      <c r="C585" s="10"/>
      <c r="D585" s="10"/>
      <c r="E585" s="10"/>
      <c r="F585" s="10"/>
      <c r="G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T585" s="10"/>
    </row>
    <row r="586" spans="1:46" s="9" customFormat="1" ht="12.75" x14ac:dyDescent="0.2">
      <c r="A586" s="10"/>
      <c r="B586" s="17"/>
      <c r="C586" s="10"/>
      <c r="D586" s="10"/>
      <c r="E586" s="10"/>
      <c r="F586" s="10"/>
      <c r="G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T586" s="10"/>
    </row>
    <row r="587" spans="1:46" s="9" customFormat="1" ht="12.75" x14ac:dyDescent="0.2">
      <c r="A587" s="10"/>
      <c r="B587" s="17"/>
      <c r="C587" s="10"/>
      <c r="D587" s="10"/>
      <c r="E587" s="10"/>
      <c r="F587" s="10"/>
      <c r="G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T587" s="10"/>
    </row>
    <row r="588" spans="1:46" s="9" customFormat="1" ht="12.75" x14ac:dyDescent="0.2">
      <c r="A588" s="10"/>
      <c r="B588" s="17"/>
      <c r="C588" s="10"/>
      <c r="D588" s="10"/>
      <c r="E588" s="10"/>
      <c r="F588" s="10"/>
      <c r="G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T588" s="10"/>
    </row>
    <row r="589" spans="1:46" s="9" customFormat="1" ht="12.75" x14ac:dyDescent="0.2">
      <c r="A589" s="10"/>
      <c r="B589" s="17"/>
      <c r="C589" s="10"/>
      <c r="D589" s="10"/>
      <c r="E589" s="10"/>
      <c r="F589" s="10"/>
      <c r="G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T589" s="10"/>
    </row>
    <row r="590" spans="1:46" s="9" customFormat="1" ht="12.75" x14ac:dyDescent="0.2">
      <c r="A590" s="10"/>
      <c r="B590" s="17"/>
      <c r="C590" s="10"/>
      <c r="D590" s="10"/>
      <c r="E590" s="10"/>
      <c r="F590" s="10"/>
      <c r="G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T590" s="10"/>
    </row>
    <row r="591" spans="1:46" s="9" customFormat="1" ht="12.75" x14ac:dyDescent="0.2">
      <c r="A591" s="10"/>
      <c r="B591" s="17"/>
      <c r="C591" s="10"/>
      <c r="D591" s="10"/>
      <c r="E591" s="10"/>
      <c r="F591" s="10"/>
      <c r="G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T591" s="10"/>
    </row>
    <row r="592" spans="1:46" s="9" customFormat="1" ht="12.75" x14ac:dyDescent="0.2">
      <c r="A592" s="10"/>
      <c r="B592" s="17"/>
      <c r="C592" s="10"/>
      <c r="D592" s="10"/>
      <c r="E592" s="10"/>
      <c r="F592" s="10"/>
      <c r="G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T592" s="10"/>
    </row>
    <row r="593" spans="1:46" s="9" customFormat="1" ht="12.75" x14ac:dyDescent="0.2">
      <c r="A593" s="10"/>
      <c r="B593" s="17"/>
      <c r="C593" s="10"/>
      <c r="D593" s="10"/>
      <c r="E593" s="10"/>
      <c r="F593" s="10"/>
      <c r="G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T593" s="10"/>
    </row>
    <row r="594" spans="1:46" s="9" customFormat="1" ht="12.75" x14ac:dyDescent="0.2">
      <c r="A594" s="10"/>
      <c r="B594" s="17"/>
      <c r="C594" s="10"/>
      <c r="D594" s="10"/>
      <c r="E594" s="10"/>
      <c r="F594" s="10"/>
      <c r="G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T594" s="10"/>
    </row>
    <row r="595" spans="1:46" s="9" customFormat="1" ht="12.75" x14ac:dyDescent="0.2">
      <c r="A595" s="10"/>
      <c r="B595" s="17"/>
      <c r="C595" s="10"/>
      <c r="D595" s="10"/>
      <c r="E595" s="10"/>
      <c r="F595" s="10"/>
      <c r="G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T595" s="10"/>
    </row>
    <row r="596" spans="1:46" s="9" customFormat="1" ht="12.75" x14ac:dyDescent="0.2">
      <c r="A596" s="10"/>
      <c r="B596" s="17"/>
      <c r="C596" s="10"/>
      <c r="D596" s="10"/>
      <c r="E596" s="10"/>
      <c r="F596" s="10"/>
      <c r="G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T596" s="10"/>
    </row>
    <row r="597" spans="1:46" s="9" customFormat="1" ht="12.75" x14ac:dyDescent="0.2">
      <c r="A597" s="10"/>
      <c r="B597" s="17"/>
      <c r="C597" s="10"/>
      <c r="D597" s="10"/>
      <c r="E597" s="10"/>
      <c r="F597" s="10"/>
      <c r="G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T597" s="10"/>
    </row>
    <row r="598" spans="1:46" s="9" customFormat="1" ht="12.75" x14ac:dyDescent="0.2">
      <c r="A598" s="10"/>
      <c r="B598" s="17"/>
      <c r="C598" s="10"/>
      <c r="D598" s="10"/>
      <c r="E598" s="10"/>
      <c r="F598" s="10"/>
      <c r="G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T598" s="10"/>
    </row>
    <row r="599" spans="1:46" s="9" customFormat="1" ht="12.75" x14ac:dyDescent="0.2">
      <c r="A599" s="10"/>
      <c r="B599" s="17"/>
      <c r="C599" s="10"/>
      <c r="D599" s="10"/>
      <c r="E599" s="10"/>
      <c r="F599" s="10"/>
      <c r="G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T599" s="10"/>
    </row>
    <row r="600" spans="1:46" s="9" customFormat="1" ht="12.75" x14ac:dyDescent="0.2">
      <c r="A600" s="10"/>
      <c r="B600" s="17"/>
      <c r="C600" s="10"/>
      <c r="D600" s="10"/>
      <c r="E600" s="10"/>
      <c r="F600" s="10"/>
      <c r="G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T600" s="10"/>
    </row>
    <row r="601" spans="1:46" s="9" customFormat="1" ht="12.75" x14ac:dyDescent="0.2">
      <c r="A601" s="10"/>
      <c r="B601" s="17"/>
      <c r="C601" s="10"/>
      <c r="D601" s="10"/>
      <c r="E601" s="10"/>
      <c r="F601" s="10"/>
      <c r="G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T601" s="10"/>
    </row>
    <row r="602" spans="1:46" s="9" customFormat="1" ht="12.75" x14ac:dyDescent="0.2">
      <c r="A602" s="10"/>
      <c r="B602" s="17"/>
      <c r="C602" s="10"/>
      <c r="D602" s="10"/>
      <c r="E602" s="10"/>
      <c r="F602" s="10"/>
      <c r="G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T602" s="10"/>
    </row>
    <row r="603" spans="1:46" s="9" customFormat="1" ht="12.75" x14ac:dyDescent="0.2">
      <c r="A603" s="10"/>
      <c r="B603" s="17"/>
      <c r="C603" s="10"/>
      <c r="D603" s="10"/>
      <c r="E603" s="10"/>
      <c r="F603" s="10"/>
      <c r="G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T603" s="10"/>
    </row>
    <row r="604" spans="1:46" s="9" customFormat="1" ht="12.75" x14ac:dyDescent="0.2">
      <c r="A604" s="10"/>
      <c r="B604" s="17"/>
      <c r="C604" s="10"/>
      <c r="D604" s="10"/>
      <c r="E604" s="10"/>
      <c r="F604" s="10"/>
      <c r="G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T604" s="10"/>
    </row>
    <row r="605" spans="1:46" s="9" customFormat="1" ht="12.75" x14ac:dyDescent="0.2">
      <c r="A605" s="10"/>
      <c r="B605" s="17"/>
      <c r="C605" s="10"/>
      <c r="D605" s="10"/>
      <c r="E605" s="10"/>
      <c r="F605" s="10"/>
      <c r="G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T605" s="10"/>
    </row>
    <row r="606" spans="1:46" s="9" customFormat="1" ht="12.75" x14ac:dyDescent="0.2">
      <c r="A606" s="10"/>
      <c r="B606" s="17"/>
      <c r="C606" s="10"/>
      <c r="D606" s="10"/>
      <c r="E606" s="10"/>
      <c r="F606" s="10"/>
      <c r="G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T606" s="10"/>
    </row>
    <row r="607" spans="1:46" s="9" customFormat="1" ht="12.75" x14ac:dyDescent="0.2">
      <c r="A607" s="10"/>
      <c r="B607" s="17"/>
      <c r="C607" s="10"/>
      <c r="D607" s="10"/>
      <c r="E607" s="10"/>
      <c r="F607" s="10"/>
      <c r="G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T607" s="10"/>
    </row>
    <row r="608" spans="1:46" s="9" customFormat="1" ht="12.75" x14ac:dyDescent="0.2">
      <c r="A608" s="10"/>
      <c r="B608" s="17"/>
      <c r="C608" s="10"/>
      <c r="D608" s="10"/>
      <c r="E608" s="10"/>
      <c r="F608" s="10"/>
      <c r="G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T608" s="10"/>
    </row>
    <row r="609" spans="1:46" s="9" customFormat="1" ht="12.75" x14ac:dyDescent="0.2">
      <c r="A609" s="10"/>
      <c r="B609" s="17"/>
      <c r="C609" s="10"/>
      <c r="D609" s="10"/>
      <c r="E609" s="10"/>
      <c r="F609" s="10"/>
      <c r="G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T609" s="10"/>
    </row>
    <row r="610" spans="1:46" s="9" customFormat="1" ht="12.75" x14ac:dyDescent="0.2">
      <c r="A610" s="10"/>
      <c r="B610" s="17"/>
      <c r="C610" s="10"/>
      <c r="D610" s="10"/>
      <c r="E610" s="10"/>
      <c r="F610" s="10"/>
      <c r="G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T610" s="10"/>
    </row>
    <row r="611" spans="1:46" s="9" customFormat="1" ht="12.75" x14ac:dyDescent="0.2">
      <c r="A611" s="10"/>
      <c r="B611" s="17"/>
      <c r="C611" s="10"/>
      <c r="D611" s="10"/>
      <c r="E611" s="10"/>
      <c r="F611" s="10"/>
      <c r="G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T611" s="10"/>
    </row>
    <row r="612" spans="1:46" s="9" customFormat="1" ht="12.75" x14ac:dyDescent="0.2">
      <c r="A612" s="10"/>
      <c r="B612" s="17"/>
      <c r="C612" s="10"/>
      <c r="D612" s="10"/>
      <c r="E612" s="10"/>
      <c r="F612" s="10"/>
      <c r="G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T612" s="10"/>
    </row>
    <row r="613" spans="1:46" s="9" customFormat="1" ht="12.75" x14ac:dyDescent="0.2">
      <c r="A613" s="10"/>
      <c r="B613" s="17"/>
      <c r="C613" s="10"/>
      <c r="D613" s="10"/>
      <c r="E613" s="10"/>
      <c r="F613" s="10"/>
      <c r="G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T613" s="10"/>
    </row>
    <row r="614" spans="1:46" s="9" customFormat="1" ht="12.75" x14ac:dyDescent="0.2">
      <c r="A614" s="10"/>
      <c r="B614" s="17"/>
      <c r="C614" s="10"/>
      <c r="D614" s="10"/>
      <c r="E614" s="10"/>
      <c r="F614" s="10"/>
      <c r="G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T614" s="10"/>
    </row>
    <row r="615" spans="1:46" s="9" customFormat="1" ht="12.75" x14ac:dyDescent="0.2">
      <c r="A615" s="10"/>
      <c r="B615" s="17"/>
      <c r="C615" s="10"/>
      <c r="D615" s="10"/>
      <c r="E615" s="10"/>
      <c r="F615" s="10"/>
      <c r="G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T615" s="10"/>
    </row>
    <row r="616" spans="1:46" s="9" customFormat="1" ht="12.75" x14ac:dyDescent="0.2">
      <c r="A616" s="10"/>
      <c r="B616" s="17"/>
      <c r="C616" s="10"/>
      <c r="D616" s="10"/>
      <c r="E616" s="10"/>
      <c r="F616" s="10"/>
      <c r="G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T616" s="10"/>
    </row>
    <row r="617" spans="1:46" s="9" customFormat="1" ht="12.75" x14ac:dyDescent="0.2">
      <c r="A617" s="10"/>
      <c r="B617" s="17"/>
      <c r="C617" s="10"/>
      <c r="D617" s="10"/>
      <c r="E617" s="10"/>
      <c r="F617" s="10"/>
      <c r="G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T617" s="10"/>
    </row>
    <row r="618" spans="1:46" s="9" customFormat="1" ht="12.75" x14ac:dyDescent="0.2">
      <c r="A618" s="10"/>
      <c r="B618" s="17"/>
      <c r="C618" s="10"/>
      <c r="D618" s="10"/>
      <c r="E618" s="10"/>
      <c r="F618" s="10"/>
      <c r="G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T618" s="10"/>
    </row>
    <row r="619" spans="1:46" s="9" customFormat="1" ht="12.75" x14ac:dyDescent="0.2">
      <c r="A619" s="10"/>
      <c r="B619" s="17"/>
      <c r="C619" s="10"/>
      <c r="D619" s="10"/>
      <c r="E619" s="10"/>
      <c r="F619" s="10"/>
      <c r="G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T619" s="10"/>
    </row>
    <row r="620" spans="1:46" s="9" customFormat="1" ht="12.75" x14ac:dyDescent="0.2">
      <c r="A620" s="10"/>
      <c r="B620" s="17"/>
      <c r="C620" s="10"/>
      <c r="D620" s="10"/>
      <c r="E620" s="10"/>
      <c r="F620" s="10"/>
      <c r="G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T620" s="10"/>
    </row>
    <row r="621" spans="1:46" s="9" customFormat="1" ht="12.75" x14ac:dyDescent="0.2">
      <c r="A621" s="10"/>
      <c r="B621" s="17"/>
      <c r="C621" s="10"/>
      <c r="D621" s="10"/>
      <c r="E621" s="10"/>
      <c r="F621" s="10"/>
      <c r="G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T621" s="10"/>
    </row>
    <row r="622" spans="1:46" s="9" customFormat="1" ht="12.75" x14ac:dyDescent="0.2">
      <c r="A622" s="10"/>
      <c r="B622" s="17"/>
      <c r="C622" s="10"/>
      <c r="D622" s="10"/>
      <c r="E622" s="10"/>
      <c r="F622" s="10"/>
      <c r="G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T622" s="10"/>
    </row>
    <row r="623" spans="1:46" s="9" customFormat="1" ht="12.75" x14ac:dyDescent="0.2">
      <c r="A623" s="10"/>
      <c r="B623" s="17"/>
      <c r="C623" s="10"/>
      <c r="D623" s="10"/>
      <c r="E623" s="10"/>
      <c r="F623" s="10"/>
      <c r="G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T623" s="10"/>
    </row>
    <row r="624" spans="1:46" s="9" customFormat="1" ht="12.75" x14ac:dyDescent="0.2">
      <c r="A624" s="10"/>
      <c r="B624" s="17"/>
      <c r="C624" s="10"/>
      <c r="D624" s="10"/>
      <c r="E624" s="10"/>
      <c r="F624" s="10"/>
      <c r="G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T624" s="10"/>
    </row>
    <row r="625" spans="1:46" s="9" customFormat="1" ht="12.75" x14ac:dyDescent="0.2">
      <c r="A625" s="10"/>
      <c r="B625" s="17"/>
      <c r="C625" s="10"/>
      <c r="D625" s="10"/>
      <c r="E625" s="10"/>
      <c r="F625" s="10"/>
      <c r="G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T625" s="10"/>
    </row>
    <row r="626" spans="1:46" s="9" customFormat="1" ht="12.75" x14ac:dyDescent="0.2">
      <c r="A626" s="10"/>
      <c r="B626" s="17"/>
      <c r="C626" s="10"/>
      <c r="D626" s="10"/>
      <c r="E626" s="10"/>
      <c r="F626" s="10"/>
      <c r="G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T626" s="10"/>
    </row>
    <row r="627" spans="1:46" s="9" customFormat="1" ht="12.75" x14ac:dyDescent="0.2">
      <c r="A627" s="10"/>
      <c r="B627" s="17"/>
      <c r="C627" s="10"/>
      <c r="D627" s="10"/>
      <c r="E627" s="10"/>
      <c r="F627" s="10"/>
      <c r="G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T627" s="10"/>
    </row>
    <row r="628" spans="1:46" s="9" customFormat="1" ht="12.75" x14ac:dyDescent="0.2">
      <c r="A628" s="10"/>
      <c r="B628" s="17"/>
      <c r="C628" s="10"/>
      <c r="D628" s="10"/>
      <c r="E628" s="10"/>
      <c r="F628" s="10"/>
      <c r="G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T628" s="10"/>
    </row>
    <row r="629" spans="1:46" s="9" customFormat="1" ht="12.75" x14ac:dyDescent="0.2">
      <c r="A629" s="10"/>
      <c r="B629" s="17"/>
      <c r="C629" s="10"/>
      <c r="D629" s="10"/>
      <c r="E629" s="10"/>
      <c r="F629" s="10"/>
      <c r="G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T629" s="10"/>
    </row>
    <row r="630" spans="1:46" s="9" customFormat="1" ht="12.75" x14ac:dyDescent="0.2">
      <c r="A630" s="10"/>
      <c r="B630" s="17"/>
      <c r="C630" s="10"/>
      <c r="D630" s="10"/>
      <c r="E630" s="10"/>
      <c r="F630" s="10"/>
      <c r="G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T630" s="10"/>
    </row>
    <row r="631" spans="1:46" s="9" customFormat="1" ht="12.75" x14ac:dyDescent="0.2">
      <c r="A631" s="10"/>
      <c r="B631" s="17"/>
      <c r="C631" s="10"/>
      <c r="D631" s="10"/>
      <c r="E631" s="10"/>
      <c r="F631" s="10"/>
      <c r="G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T631" s="10"/>
    </row>
    <row r="632" spans="1:46" s="9" customFormat="1" ht="12.75" x14ac:dyDescent="0.2">
      <c r="A632" s="10"/>
      <c r="B632" s="17"/>
      <c r="C632" s="10"/>
      <c r="D632" s="10"/>
      <c r="E632" s="10"/>
      <c r="F632" s="10"/>
      <c r="G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T632" s="10"/>
    </row>
    <row r="633" spans="1:46" s="9" customFormat="1" ht="12.75" x14ac:dyDescent="0.2">
      <c r="A633" s="10"/>
      <c r="B633" s="17"/>
      <c r="C633" s="10"/>
      <c r="D633" s="10"/>
      <c r="E633" s="10"/>
      <c r="F633" s="10"/>
      <c r="G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T633" s="10"/>
    </row>
    <row r="634" spans="1:46" s="9" customFormat="1" ht="12.75" x14ac:dyDescent="0.2">
      <c r="A634" s="10"/>
      <c r="B634" s="17"/>
      <c r="C634" s="10"/>
      <c r="D634" s="10"/>
      <c r="E634" s="10"/>
      <c r="F634" s="10"/>
      <c r="G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T634" s="10"/>
    </row>
    <row r="635" spans="1:46" s="9" customFormat="1" ht="12.75" x14ac:dyDescent="0.2">
      <c r="A635" s="10"/>
      <c r="B635" s="17"/>
      <c r="C635" s="10"/>
      <c r="D635" s="10"/>
      <c r="E635" s="10"/>
      <c r="F635" s="10"/>
      <c r="G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T635" s="10"/>
    </row>
    <row r="636" spans="1:46" s="9" customFormat="1" ht="12.75" x14ac:dyDescent="0.2">
      <c r="A636" s="10"/>
      <c r="B636" s="17"/>
      <c r="C636" s="10"/>
      <c r="D636" s="10"/>
      <c r="E636" s="10"/>
      <c r="F636" s="10"/>
      <c r="G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T636" s="10"/>
    </row>
    <row r="637" spans="1:46" s="9" customFormat="1" ht="12.75" x14ac:dyDescent="0.2">
      <c r="A637" s="10"/>
      <c r="B637" s="17"/>
      <c r="C637" s="10"/>
      <c r="D637" s="10"/>
      <c r="E637" s="10"/>
      <c r="F637" s="10"/>
      <c r="G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T637" s="10"/>
    </row>
    <row r="638" spans="1:46" s="9" customFormat="1" ht="12.75" x14ac:dyDescent="0.2">
      <c r="A638" s="10"/>
      <c r="B638" s="17"/>
      <c r="C638" s="10"/>
      <c r="D638" s="10"/>
      <c r="E638" s="10"/>
      <c r="F638" s="10"/>
      <c r="G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T638" s="10"/>
    </row>
    <row r="639" spans="1:46" s="9" customFormat="1" ht="12.75" x14ac:dyDescent="0.2">
      <c r="A639" s="10"/>
      <c r="B639" s="17"/>
      <c r="C639" s="10"/>
      <c r="D639" s="10"/>
      <c r="E639" s="10"/>
      <c r="F639" s="10"/>
      <c r="G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T639" s="10"/>
    </row>
    <row r="640" spans="1:46" s="9" customFormat="1" ht="12.75" x14ac:dyDescent="0.2">
      <c r="A640" s="10"/>
      <c r="B640" s="17"/>
      <c r="C640" s="10"/>
      <c r="D640" s="10"/>
      <c r="E640" s="10"/>
      <c r="F640" s="10"/>
      <c r="G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T640" s="10"/>
    </row>
    <row r="641" spans="1:46" s="9" customFormat="1" ht="12.75" x14ac:dyDescent="0.2">
      <c r="A641" s="10"/>
      <c r="B641" s="17"/>
      <c r="C641" s="10"/>
      <c r="D641" s="10"/>
      <c r="E641" s="10"/>
      <c r="F641" s="10"/>
      <c r="G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T641" s="10"/>
    </row>
    <row r="642" spans="1:46" s="9" customFormat="1" ht="12.75" x14ac:dyDescent="0.2">
      <c r="A642" s="10"/>
      <c r="B642" s="17"/>
      <c r="C642" s="10"/>
      <c r="D642" s="10"/>
      <c r="E642" s="10"/>
      <c r="F642" s="10"/>
      <c r="G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T642" s="10"/>
    </row>
    <row r="643" spans="1:46" s="9" customFormat="1" ht="12.75" x14ac:dyDescent="0.2">
      <c r="A643" s="10"/>
      <c r="B643" s="17"/>
      <c r="C643" s="10"/>
      <c r="D643" s="10"/>
      <c r="E643" s="10"/>
      <c r="F643" s="10"/>
      <c r="G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T643" s="10"/>
    </row>
    <row r="644" spans="1:46" s="9" customFormat="1" ht="12.75" x14ac:dyDescent="0.2">
      <c r="A644" s="10"/>
      <c r="B644" s="17"/>
      <c r="C644" s="10"/>
      <c r="D644" s="10"/>
      <c r="E644" s="10"/>
      <c r="F644" s="10"/>
      <c r="G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T644" s="10"/>
    </row>
    <row r="645" spans="1:46" s="9" customFormat="1" ht="12.75" x14ac:dyDescent="0.2">
      <c r="A645" s="10"/>
      <c r="B645" s="17"/>
      <c r="C645" s="10"/>
      <c r="D645" s="10"/>
      <c r="E645" s="10"/>
      <c r="F645" s="10"/>
      <c r="G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T645" s="10"/>
    </row>
    <row r="646" spans="1:46" s="9" customFormat="1" ht="12.75" x14ac:dyDescent="0.2">
      <c r="A646" s="10"/>
      <c r="B646" s="17"/>
      <c r="C646" s="10"/>
      <c r="D646" s="10"/>
      <c r="E646" s="10"/>
      <c r="F646" s="10"/>
      <c r="G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T646" s="10"/>
    </row>
    <row r="647" spans="1:46" s="9" customFormat="1" ht="12.75" x14ac:dyDescent="0.2">
      <c r="A647" s="10"/>
      <c r="B647" s="17"/>
      <c r="C647" s="10"/>
      <c r="D647" s="10"/>
      <c r="E647" s="10"/>
      <c r="F647" s="10"/>
      <c r="G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T647" s="10"/>
    </row>
    <row r="648" spans="1:46" s="9" customFormat="1" ht="12.75" x14ac:dyDescent="0.2">
      <c r="A648" s="10"/>
      <c r="B648" s="17"/>
      <c r="C648" s="10"/>
      <c r="D648" s="10"/>
      <c r="E648" s="10"/>
      <c r="F648" s="10"/>
      <c r="G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T648" s="10"/>
    </row>
    <row r="649" spans="1:46" s="9" customFormat="1" ht="12.75" x14ac:dyDescent="0.2">
      <c r="A649" s="10"/>
      <c r="B649" s="17"/>
      <c r="C649" s="10"/>
      <c r="D649" s="10"/>
      <c r="E649" s="10"/>
      <c r="F649" s="10"/>
      <c r="G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T649" s="10"/>
    </row>
    <row r="650" spans="1:46" s="9" customFormat="1" ht="12.75" x14ac:dyDescent="0.2">
      <c r="A650" s="10"/>
      <c r="B650" s="17"/>
      <c r="C650" s="10"/>
      <c r="D650" s="10"/>
      <c r="E650" s="10"/>
      <c r="F650" s="10"/>
      <c r="G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T650" s="10"/>
    </row>
    <row r="651" spans="1:46" s="9" customFormat="1" ht="12.75" x14ac:dyDescent="0.2">
      <c r="A651" s="10"/>
      <c r="B651" s="17"/>
      <c r="C651" s="10"/>
      <c r="D651" s="10"/>
      <c r="E651" s="10"/>
      <c r="F651" s="10"/>
      <c r="G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T651" s="10"/>
    </row>
    <row r="652" spans="1:46" s="9" customFormat="1" ht="12.75" x14ac:dyDescent="0.2">
      <c r="A652" s="10"/>
      <c r="B652" s="17"/>
      <c r="C652" s="10"/>
      <c r="D652" s="10"/>
      <c r="E652" s="10"/>
      <c r="F652" s="10"/>
      <c r="G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T652" s="10"/>
    </row>
    <row r="653" spans="1:46" s="9" customFormat="1" ht="12.75" x14ac:dyDescent="0.2">
      <c r="A653" s="10"/>
      <c r="B653" s="17"/>
      <c r="C653" s="10"/>
      <c r="D653" s="10"/>
      <c r="E653" s="10"/>
      <c r="F653" s="10"/>
      <c r="G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T653" s="10"/>
    </row>
    <row r="654" spans="1:46" s="9" customFormat="1" ht="12.75" x14ac:dyDescent="0.2">
      <c r="A654" s="10"/>
      <c r="B654" s="17"/>
      <c r="C654" s="10"/>
      <c r="D654" s="10"/>
      <c r="E654" s="10"/>
      <c r="F654" s="10"/>
      <c r="G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T654" s="10"/>
    </row>
    <row r="655" spans="1:46" s="9" customFormat="1" ht="12.75" x14ac:dyDescent="0.2">
      <c r="A655" s="10"/>
      <c r="B655" s="17"/>
      <c r="C655" s="10"/>
      <c r="D655" s="10"/>
      <c r="E655" s="10"/>
      <c r="F655" s="10"/>
      <c r="G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T655" s="10"/>
    </row>
    <row r="656" spans="1:46" s="9" customFormat="1" ht="12.75" x14ac:dyDescent="0.2">
      <c r="A656" s="10"/>
      <c r="B656" s="17"/>
      <c r="C656" s="10"/>
      <c r="D656" s="10"/>
      <c r="E656" s="10"/>
      <c r="F656" s="10"/>
      <c r="G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T656" s="10"/>
    </row>
    <row r="657" spans="1:46" s="9" customFormat="1" ht="12.75" x14ac:dyDescent="0.2">
      <c r="A657" s="10"/>
      <c r="B657" s="17"/>
      <c r="C657" s="10"/>
      <c r="D657" s="10"/>
      <c r="E657" s="10"/>
      <c r="F657" s="10"/>
      <c r="G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T657" s="10"/>
    </row>
    <row r="658" spans="1:46" s="9" customFormat="1" ht="12.75" x14ac:dyDescent="0.2">
      <c r="A658" s="10"/>
      <c r="B658" s="17"/>
      <c r="C658" s="10"/>
      <c r="D658" s="10"/>
      <c r="E658" s="10"/>
      <c r="F658" s="10"/>
      <c r="G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T658" s="10"/>
    </row>
    <row r="659" spans="1:46" s="9" customFormat="1" ht="12.75" x14ac:dyDescent="0.2">
      <c r="A659" s="10"/>
      <c r="B659" s="17"/>
      <c r="C659" s="10"/>
      <c r="D659" s="10"/>
      <c r="E659" s="10"/>
      <c r="F659" s="10"/>
      <c r="G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T659" s="10"/>
    </row>
    <row r="660" spans="1:46" s="9" customFormat="1" ht="12.75" x14ac:dyDescent="0.2">
      <c r="A660" s="10"/>
      <c r="B660" s="17"/>
      <c r="C660" s="10"/>
      <c r="D660" s="10"/>
      <c r="E660" s="10"/>
      <c r="F660" s="10"/>
      <c r="G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T660" s="10"/>
    </row>
    <row r="661" spans="1:46" s="9" customFormat="1" ht="12.75" x14ac:dyDescent="0.2">
      <c r="A661" s="10"/>
      <c r="B661" s="17"/>
      <c r="C661" s="10"/>
      <c r="D661" s="10"/>
      <c r="E661" s="10"/>
      <c r="F661" s="10"/>
      <c r="G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T661" s="10"/>
    </row>
    <row r="662" spans="1:46" s="9" customFormat="1" ht="12.75" x14ac:dyDescent="0.2">
      <c r="A662" s="10"/>
      <c r="B662" s="17"/>
      <c r="C662" s="10"/>
      <c r="D662" s="10"/>
      <c r="E662" s="10"/>
      <c r="F662" s="10"/>
      <c r="G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T662" s="10"/>
    </row>
    <row r="663" spans="1:46" s="9" customFormat="1" ht="12.75" x14ac:dyDescent="0.2">
      <c r="A663" s="10"/>
      <c r="B663" s="17"/>
      <c r="C663" s="10"/>
      <c r="D663" s="10"/>
      <c r="E663" s="10"/>
      <c r="F663" s="10"/>
      <c r="G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T663" s="10"/>
    </row>
    <row r="664" spans="1:46" s="9" customFormat="1" ht="12.75" x14ac:dyDescent="0.2">
      <c r="A664" s="10"/>
      <c r="B664" s="17"/>
      <c r="C664" s="10"/>
      <c r="D664" s="10"/>
      <c r="E664" s="10"/>
      <c r="F664" s="10"/>
      <c r="G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T664" s="10"/>
    </row>
    <row r="665" spans="1:46" s="9" customFormat="1" ht="12.75" x14ac:dyDescent="0.2">
      <c r="A665" s="10"/>
      <c r="B665" s="17"/>
      <c r="C665" s="10"/>
      <c r="D665" s="10"/>
      <c r="E665" s="10"/>
      <c r="F665" s="10"/>
      <c r="G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T665" s="10"/>
    </row>
    <row r="666" spans="1:46" s="9" customFormat="1" ht="12.75" x14ac:dyDescent="0.2">
      <c r="A666" s="10"/>
      <c r="B666" s="17"/>
      <c r="C666" s="10"/>
      <c r="D666" s="10"/>
      <c r="E666" s="10"/>
      <c r="F666" s="10"/>
      <c r="G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T666" s="10"/>
    </row>
    <row r="667" spans="1:46" s="9" customFormat="1" ht="12.75" x14ac:dyDescent="0.2">
      <c r="A667" s="10"/>
      <c r="B667" s="17"/>
      <c r="C667" s="10"/>
      <c r="D667" s="10"/>
      <c r="E667" s="10"/>
      <c r="F667" s="10"/>
      <c r="G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T667" s="10"/>
    </row>
    <row r="668" spans="1:46" s="9" customFormat="1" ht="12.75" x14ac:dyDescent="0.2">
      <c r="A668" s="10"/>
      <c r="B668" s="17"/>
      <c r="C668" s="10"/>
      <c r="D668" s="10"/>
      <c r="E668" s="10"/>
      <c r="F668" s="10"/>
      <c r="G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T668" s="10"/>
    </row>
    <row r="669" spans="1:46" s="9" customFormat="1" ht="12.75" x14ac:dyDescent="0.2">
      <c r="A669" s="10"/>
      <c r="B669" s="17"/>
      <c r="C669" s="10"/>
      <c r="D669" s="10"/>
      <c r="E669" s="10"/>
      <c r="F669" s="10"/>
      <c r="G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T669" s="10"/>
    </row>
    <row r="670" spans="1:46" s="9" customFormat="1" ht="12.75" x14ac:dyDescent="0.2">
      <c r="A670" s="10"/>
      <c r="B670" s="17"/>
      <c r="C670" s="10"/>
      <c r="D670" s="10"/>
      <c r="E670" s="10"/>
      <c r="F670" s="10"/>
      <c r="G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T670" s="10"/>
    </row>
    <row r="671" spans="1:46" s="9" customFormat="1" ht="12.75" x14ac:dyDescent="0.2">
      <c r="A671" s="10"/>
      <c r="B671" s="17"/>
      <c r="C671" s="10"/>
      <c r="D671" s="10"/>
      <c r="E671" s="10"/>
      <c r="F671" s="10"/>
      <c r="G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T671" s="10"/>
    </row>
    <row r="672" spans="1:46" s="9" customFormat="1" ht="12.75" x14ac:dyDescent="0.2">
      <c r="A672" s="10"/>
      <c r="B672" s="17"/>
      <c r="C672" s="10"/>
      <c r="D672" s="10"/>
      <c r="E672" s="10"/>
      <c r="F672" s="10"/>
      <c r="G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T672" s="10"/>
    </row>
    <row r="673" spans="1:46" s="9" customFormat="1" ht="12.75" x14ac:dyDescent="0.2">
      <c r="A673" s="10"/>
      <c r="B673" s="17"/>
      <c r="C673" s="10"/>
      <c r="D673" s="10"/>
      <c r="E673" s="10"/>
      <c r="F673" s="10"/>
      <c r="G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T673" s="10"/>
    </row>
    <row r="674" spans="1:46" s="9" customFormat="1" ht="12.75" x14ac:dyDescent="0.2">
      <c r="A674" s="10"/>
      <c r="B674" s="17"/>
      <c r="C674" s="10"/>
      <c r="D674" s="10"/>
      <c r="E674" s="10"/>
      <c r="F674" s="10"/>
      <c r="G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T674" s="10"/>
    </row>
    <row r="675" spans="1:46" s="9" customFormat="1" ht="12.75" x14ac:dyDescent="0.2">
      <c r="A675" s="10"/>
      <c r="B675" s="17"/>
      <c r="C675" s="10"/>
      <c r="D675" s="10"/>
      <c r="E675" s="10"/>
      <c r="F675" s="10"/>
      <c r="G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T675" s="10"/>
    </row>
    <row r="676" spans="1:46" s="9" customFormat="1" ht="12.75" x14ac:dyDescent="0.2">
      <c r="A676" s="10"/>
      <c r="B676" s="17"/>
      <c r="C676" s="10"/>
      <c r="D676" s="10"/>
      <c r="E676" s="10"/>
      <c r="F676" s="10"/>
      <c r="G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T676" s="10"/>
    </row>
    <row r="677" spans="1:46" s="9" customFormat="1" ht="12.75" x14ac:dyDescent="0.2">
      <c r="A677" s="10"/>
      <c r="B677" s="17"/>
      <c r="C677" s="10"/>
      <c r="D677" s="10"/>
      <c r="E677" s="10"/>
      <c r="F677" s="10"/>
      <c r="G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T677" s="10"/>
    </row>
    <row r="678" spans="1:46" s="9" customFormat="1" ht="12.75" x14ac:dyDescent="0.2">
      <c r="A678" s="10"/>
      <c r="B678" s="17"/>
      <c r="C678" s="10"/>
      <c r="D678" s="10"/>
      <c r="E678" s="10"/>
      <c r="F678" s="10"/>
      <c r="G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T678" s="10"/>
    </row>
    <row r="679" spans="1:46" s="9" customFormat="1" ht="12.75" x14ac:dyDescent="0.2">
      <c r="A679" s="10"/>
      <c r="B679" s="17"/>
      <c r="C679" s="10"/>
      <c r="D679" s="10"/>
      <c r="E679" s="10"/>
      <c r="F679" s="10"/>
      <c r="G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T679" s="10"/>
    </row>
    <row r="680" spans="1:46" s="9" customFormat="1" ht="12.75" x14ac:dyDescent="0.2">
      <c r="A680" s="10"/>
      <c r="B680" s="17"/>
      <c r="C680" s="10"/>
      <c r="D680" s="10"/>
      <c r="E680" s="10"/>
      <c r="F680" s="10"/>
      <c r="G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T680" s="10"/>
    </row>
    <row r="681" spans="1:46" s="9" customFormat="1" ht="12.75" x14ac:dyDescent="0.2">
      <c r="A681" s="10"/>
      <c r="B681" s="17"/>
      <c r="C681" s="10"/>
      <c r="D681" s="10"/>
      <c r="E681" s="10"/>
      <c r="F681" s="10"/>
      <c r="G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T681" s="10"/>
    </row>
    <row r="682" spans="1:46" s="9" customFormat="1" ht="12.75" x14ac:dyDescent="0.2">
      <c r="A682" s="10"/>
      <c r="B682" s="17"/>
      <c r="C682" s="10"/>
      <c r="D682" s="10"/>
      <c r="E682" s="10"/>
      <c r="F682" s="10"/>
      <c r="G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T682" s="10"/>
    </row>
    <row r="683" spans="1:46" s="9" customFormat="1" ht="12.75" x14ac:dyDescent="0.2">
      <c r="A683" s="10"/>
      <c r="B683" s="17"/>
      <c r="C683" s="10"/>
      <c r="D683" s="10"/>
      <c r="E683" s="10"/>
      <c r="F683" s="10"/>
      <c r="G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T683" s="10"/>
    </row>
    <row r="684" spans="1:46" s="9" customFormat="1" ht="12.75" x14ac:dyDescent="0.2">
      <c r="A684" s="10"/>
      <c r="B684" s="17"/>
      <c r="C684" s="10"/>
      <c r="D684" s="10"/>
      <c r="E684" s="10"/>
      <c r="F684" s="10"/>
      <c r="G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T684" s="10"/>
    </row>
    <row r="685" spans="1:46" s="9" customFormat="1" ht="12.75" x14ac:dyDescent="0.2">
      <c r="A685" s="10"/>
      <c r="B685" s="17"/>
      <c r="C685" s="10"/>
      <c r="D685" s="10"/>
      <c r="E685" s="10"/>
      <c r="F685" s="10"/>
      <c r="G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T685" s="10"/>
    </row>
    <row r="686" spans="1:46" s="9" customFormat="1" ht="12.75" x14ac:dyDescent="0.2">
      <c r="A686" s="10"/>
      <c r="B686" s="17"/>
      <c r="C686" s="10"/>
      <c r="D686" s="10"/>
      <c r="E686" s="10"/>
      <c r="F686" s="10"/>
      <c r="G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T686" s="10"/>
    </row>
    <row r="687" spans="1:46" s="9" customFormat="1" ht="12.75" x14ac:dyDescent="0.2">
      <c r="A687" s="10"/>
      <c r="B687" s="17"/>
      <c r="C687" s="10"/>
      <c r="D687" s="10"/>
      <c r="E687" s="10"/>
      <c r="F687" s="10"/>
      <c r="G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T687" s="10"/>
    </row>
    <row r="688" spans="1:46" s="9" customFormat="1" ht="12.75" x14ac:dyDescent="0.2">
      <c r="A688" s="10"/>
      <c r="B688" s="17"/>
      <c r="C688" s="10"/>
      <c r="D688" s="10"/>
      <c r="E688" s="10"/>
      <c r="F688" s="10"/>
      <c r="G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T688" s="10"/>
    </row>
    <row r="689" spans="1:46" s="9" customFormat="1" ht="12.75" x14ac:dyDescent="0.2">
      <c r="A689" s="10"/>
      <c r="B689" s="17"/>
      <c r="C689" s="10"/>
      <c r="D689" s="10"/>
      <c r="E689" s="10"/>
      <c r="F689" s="10"/>
      <c r="G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T689" s="10"/>
    </row>
    <row r="690" spans="1:46" s="9" customFormat="1" ht="12.75" x14ac:dyDescent="0.2">
      <c r="A690" s="10"/>
      <c r="B690" s="17"/>
      <c r="C690" s="10"/>
      <c r="D690" s="10"/>
      <c r="E690" s="10"/>
      <c r="F690" s="10"/>
      <c r="G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T690" s="10"/>
    </row>
    <row r="691" spans="1:46" s="9" customFormat="1" ht="12.75" x14ac:dyDescent="0.2">
      <c r="A691" s="10"/>
      <c r="B691" s="17"/>
      <c r="C691" s="10"/>
      <c r="D691" s="10"/>
      <c r="E691" s="10"/>
      <c r="F691" s="10"/>
      <c r="G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T691" s="10"/>
    </row>
    <row r="692" spans="1:46" s="9" customFormat="1" ht="12.75" x14ac:dyDescent="0.2">
      <c r="A692" s="10"/>
      <c r="B692" s="17"/>
      <c r="C692" s="10"/>
      <c r="D692" s="10"/>
      <c r="E692" s="10"/>
      <c r="F692" s="10"/>
      <c r="G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T692" s="10"/>
    </row>
    <row r="693" spans="1:46" s="9" customFormat="1" ht="12.75" x14ac:dyDescent="0.2">
      <c r="A693" s="10"/>
      <c r="B693" s="17"/>
      <c r="C693" s="10"/>
      <c r="D693" s="10"/>
      <c r="E693" s="10"/>
      <c r="F693" s="10"/>
      <c r="G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T693" s="10"/>
    </row>
    <row r="694" spans="1:46" s="9" customFormat="1" ht="12.75" x14ac:dyDescent="0.2">
      <c r="A694" s="10"/>
      <c r="B694" s="17"/>
      <c r="C694" s="10"/>
      <c r="D694" s="10"/>
      <c r="E694" s="10"/>
      <c r="F694" s="10"/>
      <c r="G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T694" s="10"/>
    </row>
    <row r="695" spans="1:46" s="9" customFormat="1" ht="12.75" x14ac:dyDescent="0.2">
      <c r="A695" s="10"/>
      <c r="B695" s="17"/>
      <c r="C695" s="10"/>
      <c r="D695" s="10"/>
      <c r="E695" s="10"/>
      <c r="F695" s="10"/>
      <c r="G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T695" s="10"/>
    </row>
    <row r="696" spans="1:46" s="9" customFormat="1" ht="12.75" x14ac:dyDescent="0.2">
      <c r="A696" s="10"/>
      <c r="B696" s="17"/>
      <c r="C696" s="10"/>
      <c r="D696" s="10"/>
      <c r="E696" s="10"/>
      <c r="F696" s="10"/>
      <c r="G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T696" s="10"/>
    </row>
    <row r="697" spans="1:46" s="9" customFormat="1" ht="12.75" x14ac:dyDescent="0.2">
      <c r="A697" s="10"/>
      <c r="B697" s="17"/>
      <c r="C697" s="10"/>
      <c r="D697" s="10"/>
      <c r="E697" s="10"/>
      <c r="F697" s="10"/>
      <c r="G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T697" s="10"/>
    </row>
    <row r="698" spans="1:46" s="9" customFormat="1" ht="12.75" x14ac:dyDescent="0.2">
      <c r="A698" s="10"/>
      <c r="B698" s="17"/>
      <c r="C698" s="10"/>
      <c r="D698" s="10"/>
      <c r="E698" s="10"/>
      <c r="F698" s="10"/>
      <c r="G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T698" s="10"/>
    </row>
    <row r="699" spans="1:46" s="9" customFormat="1" ht="12.75" x14ac:dyDescent="0.2">
      <c r="A699" s="10"/>
      <c r="B699" s="17"/>
      <c r="C699" s="10"/>
      <c r="D699" s="10"/>
      <c r="E699" s="10"/>
      <c r="F699" s="10"/>
      <c r="G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T699" s="10"/>
    </row>
    <row r="700" spans="1:46" s="9" customFormat="1" ht="12.75" x14ac:dyDescent="0.2">
      <c r="A700" s="10"/>
      <c r="B700" s="17"/>
      <c r="C700" s="10"/>
      <c r="D700" s="10"/>
      <c r="E700" s="10"/>
      <c r="F700" s="10"/>
      <c r="G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T700" s="10"/>
    </row>
    <row r="701" spans="1:46" s="9" customFormat="1" ht="12.75" x14ac:dyDescent="0.2">
      <c r="A701" s="10"/>
      <c r="B701" s="17"/>
      <c r="C701" s="10"/>
      <c r="D701" s="10"/>
      <c r="E701" s="10"/>
      <c r="F701" s="10"/>
      <c r="G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T701" s="10"/>
    </row>
    <row r="702" spans="1:46" s="9" customFormat="1" ht="12.75" x14ac:dyDescent="0.2">
      <c r="A702" s="10"/>
      <c r="B702" s="17"/>
      <c r="C702" s="10"/>
      <c r="D702" s="10"/>
      <c r="E702" s="10"/>
      <c r="F702" s="10"/>
      <c r="G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T702" s="10"/>
    </row>
    <row r="703" spans="1:46" s="9" customFormat="1" ht="12.75" x14ac:dyDescent="0.2">
      <c r="A703" s="10"/>
      <c r="B703" s="17"/>
      <c r="C703" s="10"/>
      <c r="D703" s="10"/>
      <c r="E703" s="10"/>
      <c r="F703" s="10"/>
      <c r="G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T703" s="10"/>
    </row>
    <row r="704" spans="1:46" s="9" customFormat="1" ht="12.75" x14ac:dyDescent="0.2">
      <c r="A704" s="10"/>
      <c r="B704" s="17"/>
      <c r="C704" s="10"/>
      <c r="D704" s="10"/>
      <c r="E704" s="10"/>
      <c r="F704" s="10"/>
      <c r="G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T704" s="10"/>
    </row>
    <row r="705" spans="1:46" s="9" customFormat="1" ht="12.75" x14ac:dyDescent="0.2">
      <c r="A705" s="10"/>
      <c r="B705" s="17"/>
      <c r="C705" s="10"/>
      <c r="D705" s="10"/>
      <c r="E705" s="10"/>
      <c r="F705" s="10"/>
      <c r="G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T705" s="10"/>
    </row>
    <row r="706" spans="1:46" s="9" customFormat="1" ht="12.75" x14ac:dyDescent="0.2">
      <c r="A706" s="10"/>
      <c r="B706" s="17"/>
      <c r="C706" s="10"/>
      <c r="D706" s="10"/>
      <c r="E706" s="10"/>
      <c r="F706" s="10"/>
      <c r="G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T706" s="10"/>
    </row>
    <row r="707" spans="1:46" s="9" customFormat="1" ht="12.75" x14ac:dyDescent="0.2">
      <c r="A707" s="10"/>
      <c r="B707" s="17"/>
      <c r="C707" s="10"/>
      <c r="D707" s="10"/>
      <c r="E707" s="10"/>
      <c r="F707" s="10"/>
      <c r="G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T707" s="10"/>
    </row>
    <row r="708" spans="1:46" s="9" customFormat="1" ht="12.75" x14ac:dyDescent="0.2">
      <c r="A708" s="10"/>
      <c r="B708" s="17"/>
      <c r="C708" s="10"/>
      <c r="D708" s="10"/>
      <c r="E708" s="10"/>
      <c r="F708" s="10"/>
      <c r="G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T708" s="10"/>
    </row>
    <row r="709" spans="1:46" s="9" customFormat="1" ht="12.75" x14ac:dyDescent="0.2">
      <c r="A709" s="10"/>
      <c r="B709" s="17"/>
      <c r="C709" s="10"/>
      <c r="D709" s="10"/>
      <c r="E709" s="10"/>
      <c r="F709" s="10"/>
      <c r="G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T709" s="10"/>
    </row>
    <row r="710" spans="1:46" s="9" customFormat="1" ht="12.75" x14ac:dyDescent="0.2">
      <c r="A710" s="10"/>
      <c r="B710" s="17"/>
      <c r="C710" s="10"/>
      <c r="D710" s="10"/>
      <c r="E710" s="10"/>
      <c r="F710" s="10"/>
      <c r="G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T710" s="10"/>
    </row>
    <row r="711" spans="1:46" s="9" customFormat="1" ht="12.75" x14ac:dyDescent="0.2">
      <c r="A711" s="10"/>
      <c r="B711" s="17"/>
      <c r="C711" s="10"/>
      <c r="D711" s="10"/>
      <c r="E711" s="10"/>
      <c r="F711" s="10"/>
      <c r="G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T711" s="10"/>
    </row>
    <row r="712" spans="1:46" s="9" customFormat="1" ht="12.75" x14ac:dyDescent="0.2">
      <c r="A712" s="10"/>
      <c r="B712" s="17"/>
      <c r="C712" s="10"/>
      <c r="D712" s="10"/>
      <c r="E712" s="10"/>
      <c r="F712" s="10"/>
      <c r="G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T712" s="10"/>
    </row>
    <row r="713" spans="1:46" s="9" customFormat="1" ht="12.75" x14ac:dyDescent="0.2">
      <c r="A713" s="10"/>
      <c r="B713" s="17"/>
      <c r="C713" s="10"/>
      <c r="D713" s="10"/>
      <c r="E713" s="10"/>
      <c r="F713" s="10"/>
      <c r="G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T713" s="10"/>
    </row>
    <row r="714" spans="1:46" s="9" customFormat="1" ht="12.75" x14ac:dyDescent="0.2">
      <c r="A714" s="10"/>
      <c r="B714" s="17"/>
      <c r="C714" s="10"/>
      <c r="D714" s="10"/>
      <c r="E714" s="10"/>
      <c r="F714" s="10"/>
      <c r="G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T714" s="10"/>
    </row>
    <row r="715" spans="1:46" s="9" customFormat="1" ht="12.75" x14ac:dyDescent="0.2">
      <c r="A715" s="10"/>
      <c r="B715" s="17"/>
      <c r="C715" s="10"/>
      <c r="D715" s="10"/>
      <c r="E715" s="10"/>
      <c r="F715" s="10"/>
      <c r="G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T715" s="10"/>
    </row>
    <row r="716" spans="1:46" s="9" customFormat="1" ht="12.75" x14ac:dyDescent="0.2">
      <c r="A716" s="10"/>
      <c r="B716" s="17"/>
      <c r="C716" s="10"/>
      <c r="D716" s="10"/>
      <c r="E716" s="10"/>
      <c r="F716" s="10"/>
      <c r="G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T716" s="10"/>
    </row>
    <row r="717" spans="1:46" s="9" customFormat="1" ht="12.75" x14ac:dyDescent="0.2">
      <c r="A717" s="10"/>
      <c r="B717" s="17"/>
      <c r="C717" s="10"/>
      <c r="D717" s="10"/>
      <c r="E717" s="10"/>
      <c r="F717" s="10"/>
      <c r="G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T717" s="10"/>
    </row>
    <row r="718" spans="1:46" s="9" customFormat="1" ht="12.75" x14ac:dyDescent="0.2">
      <c r="A718" s="10"/>
      <c r="B718" s="17"/>
      <c r="C718" s="10"/>
      <c r="D718" s="10"/>
      <c r="E718" s="10"/>
      <c r="F718" s="10"/>
      <c r="G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T718" s="10"/>
    </row>
    <row r="719" spans="1:46" s="9" customFormat="1" ht="12.75" x14ac:dyDescent="0.2">
      <c r="A719" s="10"/>
      <c r="B719" s="17"/>
      <c r="C719" s="10"/>
      <c r="D719" s="10"/>
      <c r="E719" s="10"/>
      <c r="F719" s="10"/>
      <c r="G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T719" s="10"/>
    </row>
    <row r="720" spans="1:46" s="9" customFormat="1" ht="12.75" x14ac:dyDescent="0.2">
      <c r="A720" s="10"/>
      <c r="B720" s="17"/>
      <c r="C720" s="10"/>
      <c r="D720" s="10"/>
      <c r="E720" s="10"/>
      <c r="F720" s="10"/>
      <c r="G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T720" s="10"/>
    </row>
    <row r="721" spans="1:46" s="9" customFormat="1" ht="12.75" x14ac:dyDescent="0.2">
      <c r="A721" s="10"/>
      <c r="B721" s="17"/>
      <c r="C721" s="10"/>
      <c r="D721" s="10"/>
      <c r="E721" s="10"/>
      <c r="F721" s="10"/>
      <c r="G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T721" s="10"/>
    </row>
    <row r="722" spans="1:46" s="9" customFormat="1" ht="12.75" x14ac:dyDescent="0.2">
      <c r="A722" s="10"/>
      <c r="B722" s="17"/>
      <c r="C722" s="10"/>
      <c r="D722" s="10"/>
      <c r="E722" s="10"/>
      <c r="F722" s="10"/>
      <c r="G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T722" s="10"/>
    </row>
    <row r="723" spans="1:46" s="9" customFormat="1" ht="12.75" x14ac:dyDescent="0.2">
      <c r="A723" s="10"/>
      <c r="B723" s="17"/>
      <c r="C723" s="10"/>
      <c r="D723" s="10"/>
      <c r="E723" s="10"/>
      <c r="F723" s="10"/>
      <c r="G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T723" s="10"/>
    </row>
    <row r="724" spans="1:46" s="9" customFormat="1" ht="12.75" x14ac:dyDescent="0.2">
      <c r="A724" s="10"/>
      <c r="B724" s="17"/>
      <c r="C724" s="10"/>
      <c r="D724" s="10"/>
      <c r="E724" s="10"/>
      <c r="F724" s="10"/>
      <c r="G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T724" s="10"/>
    </row>
    <row r="725" spans="1:46" s="9" customFormat="1" ht="12.75" x14ac:dyDescent="0.2">
      <c r="A725" s="10"/>
      <c r="B725" s="17"/>
      <c r="C725" s="10"/>
      <c r="D725" s="10"/>
      <c r="E725" s="10"/>
      <c r="F725" s="10"/>
      <c r="G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T725" s="10"/>
    </row>
    <row r="726" spans="1:46" s="9" customFormat="1" ht="12.75" x14ac:dyDescent="0.2">
      <c r="A726" s="10"/>
      <c r="B726" s="17"/>
      <c r="C726" s="10"/>
      <c r="D726" s="10"/>
      <c r="E726" s="10"/>
      <c r="F726" s="10"/>
      <c r="G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T726" s="10"/>
    </row>
    <row r="727" spans="1:46" s="9" customFormat="1" ht="12.75" x14ac:dyDescent="0.2">
      <c r="A727" s="10"/>
      <c r="B727" s="17"/>
      <c r="C727" s="10"/>
      <c r="D727" s="10"/>
      <c r="E727" s="10"/>
      <c r="F727" s="10"/>
      <c r="G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T727" s="10"/>
    </row>
    <row r="728" spans="1:46" s="9" customFormat="1" ht="12.75" x14ac:dyDescent="0.2">
      <c r="A728" s="10"/>
      <c r="B728" s="17"/>
      <c r="C728" s="10"/>
      <c r="D728" s="10"/>
      <c r="E728" s="10"/>
      <c r="F728" s="10"/>
      <c r="G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T728" s="10"/>
    </row>
    <row r="729" spans="1:46" s="9" customFormat="1" ht="12.75" x14ac:dyDescent="0.2">
      <c r="A729" s="10"/>
      <c r="B729" s="17"/>
      <c r="C729" s="10"/>
      <c r="D729" s="10"/>
      <c r="E729" s="10"/>
      <c r="F729" s="10"/>
      <c r="G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T729" s="10"/>
    </row>
    <row r="730" spans="1:46" s="9" customFormat="1" ht="12.75" x14ac:dyDescent="0.2">
      <c r="A730" s="10"/>
      <c r="B730" s="17"/>
      <c r="C730" s="10"/>
      <c r="D730" s="10"/>
      <c r="E730" s="10"/>
      <c r="F730" s="10"/>
      <c r="G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T730" s="10"/>
    </row>
    <row r="731" spans="1:46" s="9" customFormat="1" ht="12.75" x14ac:dyDescent="0.2">
      <c r="A731" s="10"/>
      <c r="B731" s="17"/>
      <c r="C731" s="10"/>
      <c r="D731" s="10"/>
      <c r="E731" s="10"/>
      <c r="F731" s="10"/>
      <c r="G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T731" s="10"/>
    </row>
    <row r="732" spans="1:46" s="9" customFormat="1" ht="12.75" x14ac:dyDescent="0.2">
      <c r="A732" s="10"/>
      <c r="B732" s="17"/>
      <c r="C732" s="10"/>
      <c r="D732" s="10"/>
      <c r="E732" s="10"/>
      <c r="F732" s="10"/>
      <c r="G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T732" s="10"/>
    </row>
    <row r="733" spans="1:46" s="9" customFormat="1" ht="12.75" x14ac:dyDescent="0.2">
      <c r="A733" s="10"/>
      <c r="B733" s="17"/>
      <c r="C733" s="10"/>
      <c r="D733" s="10"/>
      <c r="E733" s="10"/>
      <c r="F733" s="10"/>
      <c r="G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T733" s="10"/>
    </row>
    <row r="734" spans="1:46" s="9" customFormat="1" ht="12.75" x14ac:dyDescent="0.2">
      <c r="A734" s="10"/>
      <c r="B734" s="17"/>
      <c r="C734" s="10"/>
      <c r="D734" s="10"/>
      <c r="E734" s="10"/>
      <c r="F734" s="10"/>
      <c r="G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T734" s="10"/>
    </row>
    <row r="735" spans="1:46" s="9" customFormat="1" ht="12.75" x14ac:dyDescent="0.2">
      <c r="A735" s="10"/>
      <c r="B735" s="17"/>
      <c r="C735" s="10"/>
      <c r="D735" s="10"/>
      <c r="E735" s="10"/>
      <c r="F735" s="10"/>
      <c r="G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T735" s="10"/>
    </row>
    <row r="736" spans="1:46" s="9" customFormat="1" ht="12.75" x14ac:dyDescent="0.2">
      <c r="A736" s="10"/>
      <c r="B736" s="17"/>
      <c r="C736" s="10"/>
      <c r="D736" s="10"/>
      <c r="E736" s="10"/>
      <c r="F736" s="10"/>
      <c r="G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T736" s="10"/>
    </row>
    <row r="737" spans="1:46" s="9" customFormat="1" ht="12.75" x14ac:dyDescent="0.2">
      <c r="A737" s="10"/>
      <c r="B737" s="17"/>
      <c r="C737" s="10"/>
      <c r="D737" s="10"/>
      <c r="E737" s="10"/>
      <c r="F737" s="10"/>
      <c r="G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T737" s="10"/>
    </row>
    <row r="738" spans="1:46" s="9" customFormat="1" ht="12.75" x14ac:dyDescent="0.2">
      <c r="A738" s="10"/>
      <c r="B738" s="17"/>
      <c r="C738" s="10"/>
      <c r="D738" s="10"/>
      <c r="E738" s="10"/>
      <c r="F738" s="10"/>
      <c r="G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T738" s="10"/>
    </row>
    <row r="739" spans="1:46" s="9" customFormat="1" ht="12.75" x14ac:dyDescent="0.2">
      <c r="A739" s="10"/>
      <c r="B739" s="17"/>
      <c r="C739" s="10"/>
      <c r="D739" s="10"/>
      <c r="E739" s="10"/>
      <c r="F739" s="10"/>
      <c r="G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T739" s="10"/>
    </row>
    <row r="740" spans="1:46" s="9" customFormat="1" ht="12.75" x14ac:dyDescent="0.2">
      <c r="A740" s="10"/>
      <c r="B740" s="17"/>
      <c r="C740" s="10"/>
      <c r="D740" s="10"/>
      <c r="E740" s="10"/>
      <c r="F740" s="10"/>
      <c r="G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T740" s="10"/>
    </row>
    <row r="741" spans="1:46" s="9" customFormat="1" ht="12.75" x14ac:dyDescent="0.2">
      <c r="A741" s="10"/>
      <c r="B741" s="17"/>
      <c r="C741" s="10"/>
      <c r="D741" s="10"/>
      <c r="E741" s="10"/>
      <c r="F741" s="10"/>
      <c r="G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T741" s="10"/>
    </row>
    <row r="742" spans="1:46" s="9" customFormat="1" ht="12.75" x14ac:dyDescent="0.2">
      <c r="A742" s="10"/>
      <c r="B742" s="17"/>
      <c r="C742" s="10"/>
      <c r="D742" s="10"/>
      <c r="E742" s="10"/>
      <c r="F742" s="10"/>
      <c r="G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T742" s="10"/>
    </row>
    <row r="743" spans="1:46" s="9" customFormat="1" ht="12.75" x14ac:dyDescent="0.2">
      <c r="A743" s="10"/>
      <c r="B743" s="17"/>
      <c r="C743" s="10"/>
      <c r="D743" s="10"/>
      <c r="E743" s="10"/>
      <c r="F743" s="10"/>
      <c r="G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T743" s="10"/>
    </row>
    <row r="744" spans="1:46" s="9" customFormat="1" ht="12.75" x14ac:dyDescent="0.2">
      <c r="A744" s="10"/>
      <c r="B744" s="17"/>
      <c r="C744" s="10"/>
      <c r="D744" s="10"/>
      <c r="E744" s="10"/>
      <c r="F744" s="10"/>
      <c r="G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T744" s="10"/>
    </row>
    <row r="745" spans="1:46" s="9" customFormat="1" ht="12.75" x14ac:dyDescent="0.2">
      <c r="A745" s="10"/>
      <c r="B745" s="17"/>
      <c r="C745" s="10"/>
      <c r="D745" s="10"/>
      <c r="E745" s="10"/>
      <c r="F745" s="10"/>
      <c r="G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T745" s="10"/>
    </row>
    <row r="746" spans="1:46" s="9" customFormat="1" ht="12.75" x14ac:dyDescent="0.2">
      <c r="A746" s="10"/>
      <c r="B746" s="17"/>
      <c r="C746" s="10"/>
      <c r="D746" s="10"/>
      <c r="E746" s="10"/>
      <c r="F746" s="10"/>
      <c r="G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T746" s="10"/>
    </row>
    <row r="747" spans="1:46" s="9" customFormat="1" ht="12.75" x14ac:dyDescent="0.2">
      <c r="A747" s="10"/>
      <c r="B747" s="17"/>
      <c r="C747" s="10"/>
      <c r="D747" s="10"/>
      <c r="E747" s="10"/>
      <c r="F747" s="10"/>
      <c r="G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T747" s="10"/>
    </row>
    <row r="748" spans="1:46" s="9" customFormat="1" ht="12.75" x14ac:dyDescent="0.2">
      <c r="A748" s="10"/>
      <c r="B748" s="17"/>
      <c r="C748" s="10"/>
      <c r="D748" s="10"/>
      <c r="E748" s="10"/>
      <c r="F748" s="10"/>
      <c r="G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T748" s="10"/>
    </row>
    <row r="749" spans="1:46" s="9" customFormat="1" ht="12.75" x14ac:dyDescent="0.2">
      <c r="A749" s="10"/>
      <c r="B749" s="17"/>
      <c r="C749" s="10"/>
      <c r="D749" s="10"/>
      <c r="E749" s="10"/>
      <c r="F749" s="10"/>
      <c r="G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T749" s="10"/>
    </row>
    <row r="750" spans="1:46" s="9" customFormat="1" ht="12.75" x14ac:dyDescent="0.2">
      <c r="A750" s="10"/>
      <c r="B750" s="17"/>
      <c r="C750" s="10"/>
      <c r="D750" s="10"/>
      <c r="E750" s="10"/>
      <c r="F750" s="10"/>
      <c r="G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T750" s="10"/>
    </row>
    <row r="751" spans="1:46" s="9" customFormat="1" ht="12.75" x14ac:dyDescent="0.2">
      <c r="A751" s="10"/>
      <c r="B751" s="17"/>
      <c r="C751" s="10"/>
      <c r="D751" s="10"/>
      <c r="E751" s="10"/>
      <c r="F751" s="10"/>
      <c r="G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T751" s="10"/>
    </row>
    <row r="752" spans="1:46" s="9" customFormat="1" ht="12.75" x14ac:dyDescent="0.2">
      <c r="A752" s="10"/>
      <c r="B752" s="17"/>
      <c r="C752" s="10"/>
      <c r="D752" s="10"/>
      <c r="E752" s="10"/>
      <c r="F752" s="10"/>
      <c r="G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T752" s="10"/>
    </row>
    <row r="753" spans="1:46" s="9" customFormat="1" ht="12.75" x14ac:dyDescent="0.2">
      <c r="A753" s="10"/>
      <c r="B753" s="17"/>
      <c r="C753" s="10"/>
      <c r="D753" s="10"/>
      <c r="E753" s="10"/>
      <c r="F753" s="10"/>
      <c r="G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T753" s="10"/>
    </row>
    <row r="754" spans="1:46" s="9" customFormat="1" ht="12.75" x14ac:dyDescent="0.2">
      <c r="A754" s="10"/>
      <c r="B754" s="17"/>
      <c r="C754" s="10"/>
      <c r="D754" s="10"/>
      <c r="E754" s="10"/>
      <c r="F754" s="10"/>
      <c r="G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T754" s="10"/>
    </row>
    <row r="755" spans="1:46" s="9" customFormat="1" ht="12.75" x14ac:dyDescent="0.2">
      <c r="A755" s="10"/>
      <c r="B755" s="17"/>
      <c r="C755" s="10"/>
      <c r="D755" s="10"/>
      <c r="E755" s="10"/>
      <c r="F755" s="10"/>
      <c r="G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T755" s="10"/>
    </row>
    <row r="756" spans="1:46" s="9" customFormat="1" ht="12.75" x14ac:dyDescent="0.2">
      <c r="A756" s="10"/>
      <c r="B756" s="17"/>
      <c r="C756" s="10"/>
      <c r="D756" s="10"/>
      <c r="E756" s="10"/>
      <c r="F756" s="10"/>
      <c r="G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T756" s="10"/>
    </row>
    <row r="757" spans="1:46" s="9" customFormat="1" ht="12.75" x14ac:dyDescent="0.2">
      <c r="A757" s="10"/>
      <c r="B757" s="17"/>
      <c r="C757" s="10"/>
      <c r="D757" s="10"/>
      <c r="E757" s="10"/>
      <c r="F757" s="10"/>
      <c r="G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T757" s="10"/>
    </row>
    <row r="758" spans="1:46" s="9" customFormat="1" ht="12.75" x14ac:dyDescent="0.2">
      <c r="A758" s="10"/>
      <c r="B758" s="17"/>
      <c r="C758" s="10"/>
      <c r="D758" s="10"/>
      <c r="E758" s="10"/>
      <c r="F758" s="10"/>
      <c r="G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T758" s="10"/>
    </row>
    <row r="759" spans="1:46" s="9" customFormat="1" ht="12.75" x14ac:dyDescent="0.2">
      <c r="A759" s="10"/>
      <c r="B759" s="17"/>
      <c r="C759" s="10"/>
      <c r="D759" s="10"/>
      <c r="E759" s="10"/>
      <c r="F759" s="10"/>
      <c r="G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T759" s="10"/>
    </row>
    <row r="760" spans="1:46" s="9" customFormat="1" ht="12.75" x14ac:dyDescent="0.2">
      <c r="A760" s="10"/>
      <c r="B760" s="17"/>
      <c r="C760" s="10"/>
      <c r="D760" s="10"/>
      <c r="E760" s="10"/>
      <c r="F760" s="10"/>
      <c r="G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T760" s="10"/>
    </row>
    <row r="761" spans="1:46" s="9" customFormat="1" ht="12.75" x14ac:dyDescent="0.2">
      <c r="A761" s="10"/>
      <c r="B761" s="17"/>
      <c r="C761" s="10"/>
      <c r="D761" s="10"/>
      <c r="E761" s="10"/>
      <c r="F761" s="10"/>
      <c r="G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T761" s="10"/>
    </row>
    <row r="762" spans="1:46" s="9" customFormat="1" ht="12.75" x14ac:dyDescent="0.2">
      <c r="A762" s="10"/>
      <c r="B762" s="17"/>
      <c r="C762" s="10"/>
      <c r="D762" s="10"/>
      <c r="E762" s="10"/>
      <c r="F762" s="10"/>
      <c r="G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T762" s="10"/>
    </row>
    <row r="763" spans="1:46" s="9" customFormat="1" ht="12.75" x14ac:dyDescent="0.2">
      <c r="A763" s="10"/>
      <c r="B763" s="17"/>
      <c r="C763" s="10"/>
      <c r="D763" s="10"/>
      <c r="E763" s="10"/>
      <c r="F763" s="10"/>
      <c r="G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T763" s="10"/>
    </row>
    <row r="764" spans="1:46" s="9" customFormat="1" ht="12.75" x14ac:dyDescent="0.2">
      <c r="A764" s="10"/>
      <c r="B764" s="17"/>
      <c r="C764" s="10"/>
      <c r="D764" s="10"/>
      <c r="E764" s="10"/>
      <c r="F764" s="10"/>
      <c r="G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T764" s="10"/>
    </row>
    <row r="765" spans="1:46" s="9" customFormat="1" ht="12.75" x14ac:dyDescent="0.2">
      <c r="A765" s="10"/>
      <c r="B765" s="17"/>
      <c r="C765" s="10"/>
      <c r="D765" s="10"/>
      <c r="E765" s="10"/>
      <c r="F765" s="10"/>
      <c r="G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T765" s="10"/>
    </row>
    <row r="766" spans="1:46" s="9" customFormat="1" ht="12.75" x14ac:dyDescent="0.2">
      <c r="A766" s="10"/>
      <c r="B766" s="17"/>
      <c r="C766" s="10"/>
      <c r="D766" s="10"/>
      <c r="E766" s="10"/>
      <c r="F766" s="10"/>
      <c r="G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T766" s="10"/>
    </row>
    <row r="767" spans="1:46" s="9" customFormat="1" ht="12.75" x14ac:dyDescent="0.2">
      <c r="A767" s="10"/>
      <c r="B767" s="17"/>
      <c r="C767" s="10"/>
      <c r="D767" s="10"/>
      <c r="E767" s="10"/>
      <c r="F767" s="10"/>
      <c r="G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T767" s="10"/>
    </row>
    <row r="768" spans="1:46" s="9" customFormat="1" ht="12.75" x14ac:dyDescent="0.2">
      <c r="A768" s="10"/>
      <c r="B768" s="17"/>
      <c r="C768" s="10"/>
      <c r="D768" s="10"/>
      <c r="E768" s="10"/>
      <c r="F768" s="10"/>
      <c r="G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T768" s="10"/>
    </row>
    <row r="769" spans="1:46" s="9" customFormat="1" ht="12.75" x14ac:dyDescent="0.2">
      <c r="A769" s="10"/>
      <c r="B769" s="17"/>
      <c r="C769" s="10"/>
      <c r="D769" s="10"/>
      <c r="E769" s="10"/>
      <c r="F769" s="10"/>
      <c r="G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T769" s="10"/>
    </row>
    <row r="770" spans="1:46" s="9" customFormat="1" ht="12.75" x14ac:dyDescent="0.2">
      <c r="A770" s="10"/>
      <c r="B770" s="17"/>
      <c r="C770" s="10"/>
      <c r="D770" s="10"/>
      <c r="E770" s="10"/>
      <c r="F770" s="10"/>
      <c r="G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T770" s="10"/>
    </row>
    <row r="771" spans="1:46" s="9" customFormat="1" ht="12.75" x14ac:dyDescent="0.2">
      <c r="A771" s="10"/>
      <c r="B771" s="17"/>
      <c r="C771" s="10"/>
      <c r="D771" s="10"/>
      <c r="E771" s="10"/>
      <c r="F771" s="10"/>
      <c r="G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T771" s="10"/>
    </row>
    <row r="772" spans="1:46" s="9" customFormat="1" ht="12.75" x14ac:dyDescent="0.2">
      <c r="A772" s="10"/>
      <c r="B772" s="17"/>
      <c r="C772" s="10"/>
      <c r="D772" s="10"/>
      <c r="E772" s="10"/>
      <c r="F772" s="10"/>
      <c r="G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T772" s="10"/>
    </row>
    <row r="773" spans="1:46" s="9" customFormat="1" ht="12.75" x14ac:dyDescent="0.2">
      <c r="A773" s="10"/>
      <c r="B773" s="17"/>
      <c r="C773" s="10"/>
      <c r="D773" s="10"/>
      <c r="E773" s="10"/>
      <c r="F773" s="10"/>
      <c r="G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T773" s="10"/>
    </row>
    <row r="774" spans="1:46" s="9" customFormat="1" ht="12.75" x14ac:dyDescent="0.2">
      <c r="A774" s="10"/>
      <c r="B774" s="17"/>
      <c r="C774" s="10"/>
      <c r="D774" s="10"/>
      <c r="E774" s="10"/>
      <c r="F774" s="10"/>
      <c r="G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T774" s="10"/>
    </row>
    <row r="775" spans="1:46" s="9" customFormat="1" ht="12.75" x14ac:dyDescent="0.2">
      <c r="A775" s="10"/>
      <c r="B775" s="17"/>
      <c r="C775" s="10"/>
      <c r="D775" s="10"/>
      <c r="E775" s="10"/>
      <c r="F775" s="10"/>
      <c r="G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T775" s="10"/>
    </row>
    <row r="776" spans="1:46" s="9" customFormat="1" ht="12.75" x14ac:dyDescent="0.2">
      <c r="A776" s="10"/>
      <c r="B776" s="17"/>
      <c r="C776" s="10"/>
      <c r="D776" s="10"/>
      <c r="E776" s="10"/>
      <c r="F776" s="10"/>
      <c r="G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T776" s="10"/>
    </row>
    <row r="777" spans="1:46" s="9" customFormat="1" ht="12.75" x14ac:dyDescent="0.2">
      <c r="A777" s="10"/>
      <c r="B777" s="17"/>
      <c r="C777" s="10"/>
      <c r="D777" s="10"/>
      <c r="E777" s="10"/>
      <c r="F777" s="10"/>
      <c r="G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T777" s="10"/>
    </row>
    <row r="778" spans="1:46" s="9" customFormat="1" ht="12.75" x14ac:dyDescent="0.2">
      <c r="A778" s="10"/>
      <c r="B778" s="17"/>
      <c r="C778" s="10"/>
      <c r="D778" s="10"/>
      <c r="E778" s="10"/>
      <c r="F778" s="10"/>
      <c r="G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T778" s="10"/>
    </row>
    <row r="779" spans="1:46" s="9" customFormat="1" ht="12.75" x14ac:dyDescent="0.2">
      <c r="A779" s="10"/>
      <c r="B779" s="17"/>
      <c r="C779" s="10"/>
      <c r="D779" s="10"/>
      <c r="E779" s="10"/>
      <c r="F779" s="10"/>
      <c r="G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T779" s="10"/>
    </row>
    <row r="780" spans="1:46" s="9" customFormat="1" ht="12.75" x14ac:dyDescent="0.2">
      <c r="A780" s="10"/>
      <c r="B780" s="17"/>
      <c r="C780" s="10"/>
      <c r="D780" s="10"/>
      <c r="E780" s="10"/>
      <c r="F780" s="10"/>
      <c r="G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T780" s="10"/>
    </row>
    <row r="781" spans="1:46" s="9" customFormat="1" ht="12.75" x14ac:dyDescent="0.2">
      <c r="A781" s="10"/>
      <c r="B781" s="17"/>
      <c r="C781" s="10"/>
      <c r="D781" s="10"/>
      <c r="E781" s="10"/>
      <c r="F781" s="10"/>
      <c r="G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T781" s="10"/>
    </row>
    <row r="782" spans="1:46" s="9" customFormat="1" ht="12.75" x14ac:dyDescent="0.2">
      <c r="A782" s="10"/>
      <c r="B782" s="17"/>
      <c r="C782" s="10"/>
      <c r="D782" s="10"/>
      <c r="E782" s="10"/>
      <c r="F782" s="10"/>
      <c r="G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T782" s="10"/>
    </row>
    <row r="783" spans="1:46" s="9" customFormat="1" ht="12.75" x14ac:dyDescent="0.2">
      <c r="A783" s="10"/>
      <c r="B783" s="17"/>
      <c r="C783" s="10"/>
      <c r="D783" s="10"/>
      <c r="E783" s="10"/>
      <c r="F783" s="10"/>
      <c r="G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T783" s="10"/>
    </row>
    <row r="784" spans="1:46" s="9" customFormat="1" ht="12.75" x14ac:dyDescent="0.2">
      <c r="A784" s="10"/>
      <c r="B784" s="17"/>
      <c r="C784" s="10"/>
      <c r="D784" s="10"/>
      <c r="E784" s="10"/>
      <c r="F784" s="10"/>
      <c r="G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T784" s="10"/>
    </row>
    <row r="785" spans="1:46" s="9" customFormat="1" ht="12.75" x14ac:dyDescent="0.2">
      <c r="A785" s="10"/>
      <c r="B785" s="17"/>
      <c r="C785" s="10"/>
      <c r="D785" s="10"/>
      <c r="E785" s="10"/>
      <c r="F785" s="10"/>
      <c r="G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T785" s="10"/>
    </row>
    <row r="786" spans="1:46" s="9" customFormat="1" ht="12.75" x14ac:dyDescent="0.2">
      <c r="A786" s="10"/>
      <c r="B786" s="17"/>
      <c r="C786" s="10"/>
      <c r="D786" s="10"/>
      <c r="E786" s="10"/>
      <c r="F786" s="10"/>
      <c r="G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T786" s="10"/>
    </row>
    <row r="787" spans="1:46" s="9" customFormat="1" ht="12.75" x14ac:dyDescent="0.2">
      <c r="A787" s="10"/>
      <c r="B787" s="17"/>
      <c r="C787" s="10"/>
      <c r="D787" s="10"/>
      <c r="E787" s="10"/>
      <c r="F787" s="10"/>
      <c r="G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T787" s="10"/>
    </row>
    <row r="788" spans="1:46" s="9" customFormat="1" ht="12.75" x14ac:dyDescent="0.2">
      <c r="A788" s="10"/>
      <c r="B788" s="17"/>
      <c r="C788" s="10"/>
      <c r="D788" s="10"/>
      <c r="E788" s="10"/>
      <c r="F788" s="10"/>
      <c r="G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T788" s="10"/>
    </row>
    <row r="789" spans="1:46" s="9" customFormat="1" ht="12.75" x14ac:dyDescent="0.2">
      <c r="A789" s="10"/>
      <c r="B789" s="17"/>
      <c r="C789" s="10"/>
      <c r="D789" s="10"/>
      <c r="E789" s="10"/>
      <c r="F789" s="10"/>
      <c r="G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T789" s="10"/>
    </row>
    <row r="790" spans="1:46" s="9" customFormat="1" ht="12.75" x14ac:dyDescent="0.2">
      <c r="A790" s="10"/>
      <c r="B790" s="17"/>
      <c r="C790" s="10"/>
      <c r="D790" s="10"/>
      <c r="E790" s="10"/>
      <c r="F790" s="10"/>
      <c r="G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T790" s="10"/>
    </row>
    <row r="791" spans="1:46" s="9" customFormat="1" ht="12.75" x14ac:dyDescent="0.2">
      <c r="A791" s="10"/>
      <c r="B791" s="17"/>
      <c r="C791" s="10"/>
      <c r="D791" s="10"/>
      <c r="E791" s="10"/>
      <c r="F791" s="10"/>
      <c r="G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T791" s="10"/>
    </row>
    <row r="792" spans="1:46" s="9" customFormat="1" ht="12.75" x14ac:dyDescent="0.2">
      <c r="A792" s="10"/>
      <c r="B792" s="17"/>
      <c r="C792" s="10"/>
      <c r="D792" s="10"/>
      <c r="E792" s="10"/>
      <c r="F792" s="10"/>
      <c r="G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T792" s="10"/>
    </row>
    <row r="793" spans="1:46" s="9" customFormat="1" ht="12.75" x14ac:dyDescent="0.2">
      <c r="A793" s="10"/>
      <c r="B793" s="17"/>
      <c r="C793" s="10"/>
      <c r="D793" s="10"/>
      <c r="E793" s="10"/>
      <c r="F793" s="10"/>
      <c r="G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T793" s="10"/>
    </row>
    <row r="794" spans="1:46" s="9" customFormat="1" ht="12.75" x14ac:dyDescent="0.2">
      <c r="A794" s="10"/>
      <c r="B794" s="17"/>
      <c r="C794" s="10"/>
      <c r="D794" s="10"/>
      <c r="E794" s="10"/>
      <c r="F794" s="10"/>
      <c r="G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T794" s="10"/>
    </row>
    <row r="795" spans="1:46" s="9" customFormat="1" ht="12.75" x14ac:dyDescent="0.2">
      <c r="A795" s="10"/>
      <c r="B795" s="17"/>
      <c r="C795" s="10"/>
      <c r="D795" s="10"/>
      <c r="E795" s="10"/>
      <c r="F795" s="10"/>
      <c r="G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T795" s="10"/>
    </row>
    <row r="796" spans="1:46" s="9" customFormat="1" ht="12.75" x14ac:dyDescent="0.2">
      <c r="A796" s="10"/>
      <c r="B796" s="17"/>
      <c r="C796" s="10"/>
      <c r="D796" s="10"/>
      <c r="E796" s="10"/>
      <c r="F796" s="10"/>
      <c r="G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T796" s="10"/>
    </row>
    <row r="797" spans="1:46" s="9" customFormat="1" ht="12.75" x14ac:dyDescent="0.2">
      <c r="A797" s="10"/>
      <c r="B797" s="17"/>
      <c r="C797" s="10"/>
      <c r="D797" s="10"/>
      <c r="E797" s="10"/>
      <c r="F797" s="10"/>
      <c r="G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T797" s="10"/>
    </row>
    <row r="798" spans="1:46" s="9" customFormat="1" ht="12.75" x14ac:dyDescent="0.2">
      <c r="A798" s="10"/>
      <c r="B798" s="17"/>
      <c r="C798" s="10"/>
      <c r="D798" s="10"/>
      <c r="E798" s="10"/>
      <c r="F798" s="10"/>
      <c r="G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T798" s="10"/>
    </row>
    <row r="799" spans="1:46" s="9" customFormat="1" ht="12.75" x14ac:dyDescent="0.2">
      <c r="A799" s="10"/>
      <c r="B799" s="17"/>
      <c r="C799" s="10"/>
      <c r="D799" s="10"/>
      <c r="E799" s="10"/>
      <c r="F799" s="10"/>
      <c r="G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T799" s="10"/>
    </row>
    <row r="800" spans="1:46" s="9" customFormat="1" ht="12.75" x14ac:dyDescent="0.2">
      <c r="A800" s="10"/>
      <c r="B800" s="17"/>
      <c r="C800" s="10"/>
      <c r="D800" s="10"/>
      <c r="E800" s="10"/>
      <c r="F800" s="10"/>
      <c r="G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T800" s="10"/>
    </row>
    <row r="801" spans="1:46" s="9" customFormat="1" ht="12.75" x14ac:dyDescent="0.2">
      <c r="A801" s="10"/>
      <c r="B801" s="17"/>
      <c r="C801" s="10"/>
      <c r="D801" s="10"/>
      <c r="E801" s="10"/>
      <c r="F801" s="10"/>
      <c r="G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T801" s="10"/>
    </row>
    <row r="802" spans="1:46" s="9" customFormat="1" ht="12.75" x14ac:dyDescent="0.2">
      <c r="A802" s="10"/>
      <c r="B802" s="17"/>
      <c r="C802" s="10"/>
      <c r="D802" s="10"/>
      <c r="E802" s="10"/>
      <c r="F802" s="10"/>
      <c r="G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T802" s="10"/>
    </row>
    <row r="803" spans="1:46" s="9" customFormat="1" ht="12.75" x14ac:dyDescent="0.2">
      <c r="A803" s="10"/>
      <c r="B803" s="17"/>
      <c r="C803" s="10"/>
      <c r="D803" s="10"/>
      <c r="E803" s="10"/>
      <c r="F803" s="10"/>
      <c r="G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T803" s="10"/>
    </row>
    <row r="804" spans="1:46" s="9" customFormat="1" ht="12.75" x14ac:dyDescent="0.2">
      <c r="A804" s="10"/>
      <c r="B804" s="17"/>
      <c r="C804" s="10"/>
      <c r="D804" s="10"/>
      <c r="E804" s="10"/>
      <c r="F804" s="10"/>
      <c r="G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T804" s="10"/>
    </row>
    <row r="805" spans="1:46" s="9" customFormat="1" ht="12.75" x14ac:dyDescent="0.2">
      <c r="A805" s="10"/>
      <c r="B805" s="17"/>
      <c r="C805" s="10"/>
      <c r="D805" s="10"/>
      <c r="E805" s="10"/>
      <c r="F805" s="10"/>
      <c r="G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T805" s="10"/>
    </row>
    <row r="806" spans="1:46" s="9" customFormat="1" ht="12.75" x14ac:dyDescent="0.2">
      <c r="A806" s="10"/>
      <c r="B806" s="17"/>
      <c r="C806" s="10"/>
      <c r="D806" s="10"/>
      <c r="E806" s="10"/>
      <c r="F806" s="10"/>
      <c r="G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T806" s="10"/>
    </row>
    <row r="807" spans="1:46" s="9" customFormat="1" ht="12.75" x14ac:dyDescent="0.2">
      <c r="A807" s="10"/>
      <c r="B807" s="17"/>
      <c r="C807" s="10"/>
      <c r="D807" s="10"/>
      <c r="E807" s="10"/>
      <c r="F807" s="10"/>
      <c r="G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T807" s="10"/>
    </row>
    <row r="808" spans="1:46" s="9" customFormat="1" ht="12.75" x14ac:dyDescent="0.2">
      <c r="A808" s="10"/>
      <c r="B808" s="17"/>
      <c r="C808" s="10"/>
      <c r="D808" s="10"/>
      <c r="E808" s="10"/>
      <c r="F808" s="10"/>
      <c r="G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T808" s="10"/>
    </row>
    <row r="809" spans="1:46" s="9" customFormat="1" ht="12.75" x14ac:dyDescent="0.2">
      <c r="A809" s="10"/>
      <c r="B809" s="17"/>
      <c r="C809" s="10"/>
      <c r="D809" s="10"/>
      <c r="E809" s="10"/>
      <c r="F809" s="10"/>
      <c r="G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T809" s="10"/>
    </row>
    <row r="810" spans="1:46" s="9" customFormat="1" ht="12.75" x14ac:dyDescent="0.2">
      <c r="A810" s="10"/>
      <c r="B810" s="17"/>
      <c r="C810" s="10"/>
      <c r="D810" s="10"/>
      <c r="E810" s="10"/>
      <c r="F810" s="10"/>
      <c r="G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T810" s="10"/>
    </row>
    <row r="811" spans="1:46" s="9" customFormat="1" ht="12.75" x14ac:dyDescent="0.2">
      <c r="A811" s="10"/>
      <c r="B811" s="17"/>
      <c r="C811" s="10"/>
      <c r="D811" s="10"/>
      <c r="E811" s="10"/>
      <c r="F811" s="10"/>
      <c r="G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T811" s="10"/>
    </row>
    <row r="812" spans="1:46" s="9" customFormat="1" ht="12.75" x14ac:dyDescent="0.2">
      <c r="A812" s="10"/>
      <c r="B812" s="17"/>
      <c r="C812" s="10"/>
      <c r="D812" s="10"/>
      <c r="E812" s="10"/>
      <c r="F812" s="10"/>
      <c r="G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T812" s="10"/>
    </row>
    <row r="813" spans="1:46" s="9" customFormat="1" ht="12.75" x14ac:dyDescent="0.2">
      <c r="A813" s="10"/>
      <c r="B813" s="17"/>
      <c r="C813" s="10"/>
      <c r="D813" s="10"/>
      <c r="E813" s="10"/>
      <c r="F813" s="10"/>
      <c r="G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T813" s="10"/>
    </row>
    <row r="814" spans="1:46" s="9" customFormat="1" ht="12.75" x14ac:dyDescent="0.2">
      <c r="A814" s="10"/>
      <c r="B814" s="17"/>
      <c r="C814" s="10"/>
      <c r="D814" s="10"/>
      <c r="E814" s="10"/>
      <c r="F814" s="10"/>
      <c r="G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T814" s="10"/>
    </row>
    <row r="815" spans="1:46" s="9" customFormat="1" ht="12.75" x14ac:dyDescent="0.2">
      <c r="A815" s="10"/>
      <c r="B815" s="17"/>
      <c r="C815" s="10"/>
      <c r="D815" s="10"/>
      <c r="E815" s="10"/>
      <c r="F815" s="10"/>
      <c r="G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T815" s="10"/>
    </row>
    <row r="816" spans="1:46" s="9" customFormat="1" ht="12.75" x14ac:dyDescent="0.2">
      <c r="A816" s="10"/>
      <c r="B816" s="17"/>
      <c r="C816" s="10"/>
      <c r="D816" s="10"/>
      <c r="E816" s="10"/>
      <c r="F816" s="10"/>
      <c r="G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T816" s="10"/>
    </row>
    <row r="817" spans="1:46" s="9" customFormat="1" ht="12.75" x14ac:dyDescent="0.2">
      <c r="A817" s="10"/>
      <c r="B817" s="17"/>
      <c r="C817" s="10"/>
      <c r="D817" s="10"/>
      <c r="E817" s="10"/>
      <c r="F817" s="10"/>
      <c r="G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T817" s="10"/>
    </row>
    <row r="818" spans="1:46" s="9" customFormat="1" ht="12.75" x14ac:dyDescent="0.2">
      <c r="A818" s="10"/>
      <c r="B818" s="17"/>
      <c r="C818" s="10"/>
      <c r="D818" s="10"/>
      <c r="E818" s="10"/>
      <c r="F818" s="10"/>
      <c r="G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T818" s="10"/>
    </row>
    <row r="819" spans="1:46" s="9" customFormat="1" ht="12.75" x14ac:dyDescent="0.2">
      <c r="A819" s="10"/>
      <c r="B819" s="17"/>
      <c r="C819" s="10"/>
      <c r="D819" s="10"/>
      <c r="E819" s="10"/>
      <c r="F819" s="10"/>
      <c r="G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T819" s="10"/>
    </row>
    <row r="820" spans="1:46" s="9" customFormat="1" ht="12.75" x14ac:dyDescent="0.2">
      <c r="A820" s="10"/>
      <c r="B820" s="17"/>
      <c r="C820" s="10"/>
      <c r="D820" s="10"/>
      <c r="E820" s="10"/>
      <c r="F820" s="10"/>
      <c r="G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T820" s="10"/>
    </row>
    <row r="821" spans="1:46" s="9" customFormat="1" ht="12.75" x14ac:dyDescent="0.2">
      <c r="A821" s="10"/>
      <c r="B821" s="17"/>
      <c r="C821" s="10"/>
      <c r="D821" s="10"/>
      <c r="E821" s="10"/>
      <c r="F821" s="10"/>
      <c r="G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T821" s="10"/>
    </row>
    <row r="822" spans="1:46" s="9" customFormat="1" ht="12.75" x14ac:dyDescent="0.2">
      <c r="A822" s="10"/>
      <c r="B822" s="17"/>
      <c r="C822" s="10"/>
      <c r="D822" s="10"/>
      <c r="E822" s="10"/>
      <c r="F822" s="10"/>
      <c r="G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T822" s="10"/>
    </row>
    <row r="823" spans="1:46" s="9" customFormat="1" ht="12.75" x14ac:dyDescent="0.2">
      <c r="A823" s="10"/>
      <c r="B823" s="17"/>
      <c r="C823" s="10"/>
      <c r="D823" s="10"/>
      <c r="E823" s="10"/>
      <c r="F823" s="10"/>
      <c r="G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T823" s="10"/>
    </row>
    <row r="824" spans="1:46" s="9" customFormat="1" ht="12.75" x14ac:dyDescent="0.2">
      <c r="A824" s="10"/>
      <c r="B824" s="17"/>
      <c r="C824" s="10"/>
      <c r="D824" s="10"/>
      <c r="E824" s="10"/>
      <c r="F824" s="10"/>
      <c r="G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T824" s="10"/>
    </row>
    <row r="825" spans="1:46" s="9" customFormat="1" ht="12.75" x14ac:dyDescent="0.2">
      <c r="A825" s="10"/>
      <c r="B825" s="17"/>
      <c r="C825" s="10"/>
      <c r="D825" s="10"/>
      <c r="E825" s="10"/>
      <c r="F825" s="10"/>
      <c r="G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T825" s="10"/>
    </row>
    <row r="826" spans="1:46" s="9" customFormat="1" ht="12.75" x14ac:dyDescent="0.2">
      <c r="A826" s="10"/>
      <c r="B826" s="17"/>
      <c r="C826" s="10"/>
      <c r="D826" s="10"/>
      <c r="E826" s="10"/>
      <c r="F826" s="10"/>
      <c r="G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T826" s="10"/>
    </row>
    <row r="827" spans="1:46" s="9" customFormat="1" ht="12.75" x14ac:dyDescent="0.2">
      <c r="A827" s="10"/>
      <c r="B827" s="17"/>
      <c r="C827" s="10"/>
      <c r="D827" s="10"/>
      <c r="E827" s="10"/>
      <c r="F827" s="10"/>
      <c r="G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T827" s="10"/>
    </row>
    <row r="828" spans="1:46" s="9" customFormat="1" ht="12.75" x14ac:dyDescent="0.2">
      <c r="A828" s="10"/>
      <c r="B828" s="17"/>
      <c r="C828" s="10"/>
      <c r="D828" s="10"/>
      <c r="E828" s="10"/>
      <c r="F828" s="10"/>
      <c r="G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T828" s="10"/>
    </row>
    <row r="829" spans="1:46" s="9" customFormat="1" ht="12.75" x14ac:dyDescent="0.2">
      <c r="A829" s="10"/>
      <c r="B829" s="17"/>
      <c r="C829" s="10"/>
      <c r="D829" s="10"/>
      <c r="E829" s="10"/>
      <c r="F829" s="10"/>
      <c r="G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T829" s="10"/>
    </row>
    <row r="830" spans="1:46" s="9" customFormat="1" ht="12.75" x14ac:dyDescent="0.2">
      <c r="A830" s="10"/>
      <c r="B830" s="17"/>
      <c r="C830" s="10"/>
      <c r="D830" s="10"/>
      <c r="E830" s="10"/>
      <c r="F830" s="10"/>
      <c r="G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T830" s="10"/>
    </row>
    <row r="831" spans="1:46" s="9" customFormat="1" ht="12.75" x14ac:dyDescent="0.2">
      <c r="A831" s="10"/>
      <c r="B831" s="17"/>
      <c r="C831" s="10"/>
      <c r="D831" s="10"/>
      <c r="E831" s="10"/>
      <c r="F831" s="10"/>
      <c r="G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T831" s="10"/>
    </row>
    <row r="832" spans="1:46" s="9" customFormat="1" ht="12.75" x14ac:dyDescent="0.2">
      <c r="A832" s="10"/>
      <c r="B832" s="17"/>
      <c r="C832" s="10"/>
      <c r="D832" s="10"/>
      <c r="E832" s="10"/>
      <c r="F832" s="10"/>
      <c r="G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T832" s="10"/>
    </row>
    <row r="833" spans="1:46" s="9" customFormat="1" ht="12.75" x14ac:dyDescent="0.2">
      <c r="A833" s="10"/>
      <c r="B833" s="17"/>
      <c r="C833" s="10"/>
      <c r="D833" s="10"/>
      <c r="E833" s="10"/>
      <c r="F833" s="10"/>
      <c r="G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T833" s="10"/>
    </row>
    <row r="834" spans="1:46" s="9" customFormat="1" ht="12.75" x14ac:dyDescent="0.2">
      <c r="A834" s="10"/>
      <c r="B834" s="17"/>
      <c r="C834" s="10"/>
      <c r="D834" s="10"/>
      <c r="E834" s="10"/>
      <c r="F834" s="10"/>
      <c r="G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T834" s="10"/>
    </row>
    <row r="835" spans="1:46" s="9" customFormat="1" ht="12.75" x14ac:dyDescent="0.2">
      <c r="A835" s="10"/>
      <c r="B835" s="17"/>
      <c r="C835" s="10"/>
      <c r="D835" s="10"/>
      <c r="E835" s="10"/>
      <c r="F835" s="10"/>
      <c r="G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T835" s="10"/>
    </row>
    <row r="836" spans="1:46" s="9" customFormat="1" ht="12.75" x14ac:dyDescent="0.2">
      <c r="A836" s="10"/>
      <c r="B836" s="17"/>
      <c r="C836" s="10"/>
      <c r="D836" s="10"/>
      <c r="E836" s="10"/>
      <c r="F836" s="10"/>
      <c r="G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T836" s="10"/>
    </row>
    <row r="837" spans="1:46" s="9" customFormat="1" ht="12.75" x14ac:dyDescent="0.2">
      <c r="A837" s="10"/>
      <c r="B837" s="17"/>
      <c r="C837" s="10"/>
      <c r="D837" s="10"/>
      <c r="E837" s="10"/>
      <c r="F837" s="10"/>
      <c r="G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T837" s="10"/>
    </row>
    <row r="838" spans="1:46" s="9" customFormat="1" ht="12.75" x14ac:dyDescent="0.2">
      <c r="A838" s="10"/>
      <c r="B838" s="17"/>
      <c r="C838" s="10"/>
      <c r="D838" s="10"/>
      <c r="E838" s="10"/>
      <c r="F838" s="10"/>
      <c r="G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T838" s="10"/>
    </row>
    <row r="839" spans="1:46" s="9" customFormat="1" ht="12.75" x14ac:dyDescent="0.2">
      <c r="A839" s="10"/>
      <c r="B839" s="17"/>
      <c r="C839" s="10"/>
      <c r="D839" s="10"/>
      <c r="E839" s="10"/>
      <c r="F839" s="10"/>
      <c r="G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T839" s="10"/>
    </row>
    <row r="840" spans="1:46" s="9" customFormat="1" ht="12.75" x14ac:dyDescent="0.2">
      <c r="A840" s="10"/>
      <c r="B840" s="17"/>
      <c r="C840" s="10"/>
      <c r="D840" s="10"/>
      <c r="E840" s="10"/>
      <c r="F840" s="10"/>
      <c r="G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T840" s="10"/>
    </row>
    <row r="841" spans="1:46" s="9" customFormat="1" ht="12.75" x14ac:dyDescent="0.2">
      <c r="A841" s="10"/>
      <c r="B841" s="17"/>
      <c r="C841" s="10"/>
      <c r="D841" s="10"/>
      <c r="E841" s="10"/>
      <c r="F841" s="10"/>
      <c r="G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T841" s="10"/>
    </row>
    <row r="842" spans="1:46" s="9" customFormat="1" ht="12.75" x14ac:dyDescent="0.2">
      <c r="A842" s="10"/>
      <c r="B842" s="17"/>
      <c r="C842" s="10"/>
      <c r="D842" s="10"/>
      <c r="E842" s="10"/>
      <c r="F842" s="10"/>
      <c r="G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T842" s="10"/>
    </row>
    <row r="843" spans="1:46" s="9" customFormat="1" ht="12.75" x14ac:dyDescent="0.2">
      <c r="A843" s="10"/>
      <c r="B843" s="17"/>
      <c r="C843" s="10"/>
      <c r="D843" s="10"/>
      <c r="E843" s="10"/>
      <c r="F843" s="10"/>
      <c r="G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T843" s="10"/>
    </row>
    <row r="844" spans="1:46" s="9" customFormat="1" ht="12.75" x14ac:dyDescent="0.2">
      <c r="A844" s="10"/>
      <c r="B844" s="17"/>
      <c r="C844" s="10"/>
      <c r="D844" s="10"/>
      <c r="E844" s="10"/>
      <c r="F844" s="10"/>
      <c r="G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T844" s="10"/>
    </row>
    <row r="845" spans="1:46" s="9" customFormat="1" ht="12.75" x14ac:dyDescent="0.2">
      <c r="A845" s="10"/>
      <c r="B845" s="17"/>
      <c r="C845" s="10"/>
      <c r="D845" s="10"/>
      <c r="E845" s="10"/>
      <c r="F845" s="10"/>
      <c r="G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T845" s="10"/>
    </row>
    <row r="846" spans="1:46" s="9" customFormat="1" ht="12.75" x14ac:dyDescent="0.2">
      <c r="A846" s="10"/>
      <c r="B846" s="17"/>
      <c r="C846" s="10"/>
      <c r="D846" s="10"/>
      <c r="E846" s="10"/>
      <c r="F846" s="10"/>
      <c r="G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T846" s="10"/>
    </row>
    <row r="847" spans="1:46" s="9" customFormat="1" ht="12.75" x14ac:dyDescent="0.2">
      <c r="A847" s="10"/>
      <c r="B847" s="17"/>
      <c r="C847" s="10"/>
      <c r="D847" s="10"/>
      <c r="E847" s="10"/>
      <c r="F847" s="10"/>
      <c r="G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T847" s="10"/>
    </row>
    <row r="848" spans="1:46" s="9" customFormat="1" ht="12.75" x14ac:dyDescent="0.2">
      <c r="A848" s="10"/>
      <c r="B848" s="17"/>
      <c r="C848" s="10"/>
      <c r="D848" s="10"/>
      <c r="E848" s="10"/>
      <c r="F848" s="10"/>
      <c r="G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T848" s="10"/>
    </row>
    <row r="849" spans="1:46" s="9" customFormat="1" ht="12.75" x14ac:dyDescent="0.2">
      <c r="A849" s="10"/>
      <c r="B849" s="17"/>
      <c r="C849" s="10"/>
      <c r="D849" s="10"/>
      <c r="E849" s="10"/>
      <c r="F849" s="10"/>
      <c r="G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T849" s="10"/>
    </row>
    <row r="850" spans="1:46" s="9" customFormat="1" ht="12.75" x14ac:dyDescent="0.2">
      <c r="A850" s="10"/>
      <c r="B850" s="17"/>
      <c r="C850" s="10"/>
      <c r="D850" s="10"/>
      <c r="E850" s="10"/>
      <c r="F850" s="10"/>
      <c r="G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T850" s="10"/>
    </row>
    <row r="851" spans="1:46" s="9" customFormat="1" ht="12.75" x14ac:dyDescent="0.2">
      <c r="A851" s="10"/>
      <c r="B851" s="17"/>
      <c r="C851" s="10"/>
      <c r="D851" s="10"/>
      <c r="E851" s="10"/>
      <c r="F851" s="10"/>
      <c r="G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T851" s="10"/>
    </row>
    <row r="852" spans="1:46" s="9" customFormat="1" ht="12.75" x14ac:dyDescent="0.2">
      <c r="A852" s="10"/>
      <c r="B852" s="17"/>
      <c r="C852" s="10"/>
      <c r="D852" s="10"/>
      <c r="E852" s="10"/>
      <c r="F852" s="10"/>
      <c r="G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T852" s="10"/>
    </row>
    <row r="853" spans="1:46" s="9" customFormat="1" ht="12.75" x14ac:dyDescent="0.2">
      <c r="A853" s="10"/>
      <c r="B853" s="17"/>
      <c r="C853" s="10"/>
      <c r="D853" s="10"/>
      <c r="E853" s="10"/>
      <c r="F853" s="10"/>
      <c r="G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T853" s="10"/>
    </row>
    <row r="854" spans="1:46" s="9" customFormat="1" ht="12.75" x14ac:dyDescent="0.2">
      <c r="A854" s="10"/>
      <c r="B854" s="17"/>
      <c r="C854" s="10"/>
      <c r="D854" s="10"/>
      <c r="E854" s="10"/>
      <c r="F854" s="10"/>
      <c r="G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T854" s="10"/>
    </row>
    <row r="855" spans="1:46" s="9" customFormat="1" ht="12.75" x14ac:dyDescent="0.2">
      <c r="A855" s="10"/>
      <c r="B855" s="17"/>
      <c r="C855" s="10"/>
      <c r="D855" s="10"/>
      <c r="E855" s="10"/>
      <c r="F855" s="10"/>
      <c r="G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T855" s="10"/>
    </row>
    <row r="856" spans="1:46" s="9" customFormat="1" ht="12.75" x14ac:dyDescent="0.2">
      <c r="A856" s="10"/>
      <c r="B856" s="17"/>
      <c r="C856" s="10"/>
      <c r="D856" s="10"/>
      <c r="E856" s="10"/>
      <c r="F856" s="10"/>
      <c r="G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T856" s="10"/>
    </row>
    <row r="857" spans="1:46" s="9" customFormat="1" ht="12.75" x14ac:dyDescent="0.2">
      <c r="A857" s="10"/>
      <c r="B857" s="17"/>
      <c r="C857" s="10"/>
      <c r="D857" s="10"/>
      <c r="E857" s="10"/>
      <c r="F857" s="10"/>
      <c r="G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T857" s="10"/>
    </row>
    <row r="858" spans="1:46" s="9" customFormat="1" ht="12.75" x14ac:dyDescent="0.2">
      <c r="A858" s="10"/>
      <c r="B858" s="17"/>
      <c r="C858" s="10"/>
      <c r="D858" s="10"/>
      <c r="E858" s="10"/>
      <c r="F858" s="10"/>
      <c r="G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T858" s="10"/>
    </row>
    <row r="859" spans="1:46" s="9" customFormat="1" ht="12.75" x14ac:dyDescent="0.2">
      <c r="A859" s="10"/>
      <c r="B859" s="17"/>
      <c r="C859" s="10"/>
      <c r="D859" s="10"/>
      <c r="E859" s="10"/>
      <c r="F859" s="10"/>
      <c r="G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T859" s="10"/>
    </row>
    <row r="860" spans="1:46" s="9" customFormat="1" ht="12.75" x14ac:dyDescent="0.2">
      <c r="A860" s="10"/>
      <c r="B860" s="17"/>
      <c r="C860" s="10"/>
      <c r="D860" s="10"/>
      <c r="E860" s="10"/>
      <c r="F860" s="10"/>
      <c r="G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T860" s="10"/>
    </row>
    <row r="861" spans="1:46" s="9" customFormat="1" ht="12.75" x14ac:dyDescent="0.2">
      <c r="A861" s="10"/>
      <c r="B861" s="17"/>
      <c r="C861" s="10"/>
      <c r="D861" s="10"/>
      <c r="E861" s="10"/>
      <c r="F861" s="10"/>
      <c r="G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T861" s="10"/>
    </row>
    <row r="862" spans="1:46" s="9" customFormat="1" ht="12.75" x14ac:dyDescent="0.2">
      <c r="A862" s="10"/>
      <c r="B862" s="17"/>
      <c r="C862" s="10"/>
      <c r="D862" s="10"/>
      <c r="E862" s="10"/>
      <c r="F862" s="10"/>
      <c r="G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T862" s="10"/>
    </row>
    <row r="863" spans="1:46" s="9" customFormat="1" ht="12.75" x14ac:dyDescent="0.2">
      <c r="A863" s="10"/>
      <c r="B863" s="17"/>
      <c r="C863" s="10"/>
      <c r="D863" s="10"/>
      <c r="E863" s="10"/>
      <c r="F863" s="10"/>
      <c r="G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T863" s="10"/>
    </row>
    <row r="864" spans="1:46" s="9" customFormat="1" ht="12.75" x14ac:dyDescent="0.2">
      <c r="A864" s="10"/>
      <c r="B864" s="17"/>
      <c r="C864" s="10"/>
      <c r="D864" s="10"/>
      <c r="E864" s="10"/>
      <c r="F864" s="10"/>
      <c r="G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T864" s="10"/>
    </row>
    <row r="865" spans="1:46" s="9" customFormat="1" ht="12.75" x14ac:dyDescent="0.2">
      <c r="A865" s="10"/>
      <c r="B865" s="17"/>
      <c r="C865" s="10"/>
      <c r="D865" s="10"/>
      <c r="E865" s="10"/>
      <c r="F865" s="10"/>
      <c r="G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T865" s="10"/>
    </row>
    <row r="866" spans="1:46" s="9" customFormat="1" ht="12.75" x14ac:dyDescent="0.2">
      <c r="A866" s="10"/>
      <c r="B866" s="17"/>
      <c r="C866" s="10"/>
      <c r="D866" s="10"/>
      <c r="E866" s="10"/>
      <c r="F866" s="10"/>
      <c r="G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T866" s="10"/>
    </row>
    <row r="867" spans="1:46" s="9" customFormat="1" ht="12.75" x14ac:dyDescent="0.2">
      <c r="A867" s="10"/>
      <c r="B867" s="17"/>
      <c r="C867" s="10"/>
      <c r="D867" s="10"/>
      <c r="E867" s="10"/>
      <c r="F867" s="10"/>
      <c r="G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T867" s="10"/>
    </row>
    <row r="868" spans="1:46" s="9" customFormat="1" ht="12.75" x14ac:dyDescent="0.2">
      <c r="A868" s="10"/>
      <c r="B868" s="17"/>
      <c r="C868" s="10"/>
      <c r="D868" s="10"/>
      <c r="E868" s="10"/>
      <c r="F868" s="10"/>
      <c r="G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T868" s="10"/>
    </row>
    <row r="869" spans="1:46" s="9" customFormat="1" ht="12.75" x14ac:dyDescent="0.2">
      <c r="A869" s="10"/>
      <c r="B869" s="17"/>
      <c r="C869" s="10"/>
      <c r="D869" s="10"/>
      <c r="E869" s="10"/>
      <c r="F869" s="10"/>
      <c r="G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T869" s="10"/>
    </row>
    <row r="870" spans="1:46" s="9" customFormat="1" ht="12.75" x14ac:dyDescent="0.2">
      <c r="A870" s="10"/>
      <c r="B870" s="17"/>
      <c r="C870" s="10"/>
      <c r="D870" s="10"/>
      <c r="E870" s="10"/>
      <c r="F870" s="10"/>
      <c r="G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T870" s="10"/>
    </row>
    <row r="871" spans="1:46" s="9" customFormat="1" ht="12.75" x14ac:dyDescent="0.2">
      <c r="A871" s="10"/>
      <c r="B871" s="17"/>
      <c r="C871" s="10"/>
      <c r="D871" s="10"/>
      <c r="E871" s="10"/>
      <c r="F871" s="10"/>
      <c r="G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T871" s="10"/>
    </row>
    <row r="872" spans="1:46" s="9" customFormat="1" ht="12.75" x14ac:dyDescent="0.2">
      <c r="A872" s="10"/>
      <c r="B872" s="17"/>
      <c r="C872" s="10"/>
      <c r="D872" s="10"/>
      <c r="E872" s="10"/>
      <c r="F872" s="10"/>
      <c r="G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T872" s="10"/>
    </row>
    <row r="873" spans="1:46" s="9" customFormat="1" ht="12.75" x14ac:dyDescent="0.2">
      <c r="A873" s="10"/>
      <c r="B873" s="17"/>
      <c r="C873" s="10"/>
      <c r="D873" s="10"/>
      <c r="E873" s="10"/>
      <c r="F873" s="10"/>
      <c r="G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T873" s="10"/>
    </row>
    <row r="874" spans="1:46" s="9" customFormat="1" ht="12.75" x14ac:dyDescent="0.2">
      <c r="A874" s="10"/>
      <c r="B874" s="17"/>
      <c r="C874" s="10"/>
      <c r="D874" s="10"/>
      <c r="E874" s="10"/>
      <c r="F874" s="10"/>
      <c r="G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T874" s="10"/>
    </row>
    <row r="875" spans="1:46" s="9" customFormat="1" ht="12.75" x14ac:dyDescent="0.2">
      <c r="A875" s="10"/>
      <c r="B875" s="17"/>
      <c r="C875" s="10"/>
      <c r="D875" s="10"/>
      <c r="E875" s="10"/>
      <c r="F875" s="10"/>
      <c r="G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T875" s="10"/>
    </row>
    <row r="876" spans="1:46" s="9" customFormat="1" ht="12.75" x14ac:dyDescent="0.2">
      <c r="A876" s="10"/>
      <c r="B876" s="17"/>
      <c r="C876" s="10"/>
      <c r="D876" s="10"/>
      <c r="E876" s="10"/>
      <c r="F876" s="10"/>
      <c r="G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T876" s="10"/>
    </row>
    <row r="877" spans="1:46" s="9" customFormat="1" ht="12.75" x14ac:dyDescent="0.2">
      <c r="A877" s="10"/>
      <c r="B877" s="17"/>
      <c r="C877" s="10"/>
      <c r="D877" s="10"/>
      <c r="E877" s="10"/>
      <c r="F877" s="10"/>
      <c r="G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T877" s="10"/>
    </row>
    <row r="878" spans="1:46" s="9" customFormat="1" ht="12.75" x14ac:dyDescent="0.2">
      <c r="A878" s="10"/>
      <c r="B878" s="17"/>
      <c r="C878" s="10"/>
      <c r="D878" s="10"/>
      <c r="E878" s="10"/>
      <c r="F878" s="10"/>
      <c r="G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T878" s="10"/>
    </row>
    <row r="879" spans="1:46" s="9" customFormat="1" ht="12.75" x14ac:dyDescent="0.2">
      <c r="A879" s="10"/>
      <c r="B879" s="17"/>
      <c r="C879" s="10"/>
      <c r="D879" s="10"/>
      <c r="E879" s="10"/>
      <c r="F879" s="10"/>
      <c r="G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T879" s="10"/>
    </row>
    <row r="880" spans="1:46" s="9" customFormat="1" ht="12.75" x14ac:dyDescent="0.2">
      <c r="A880" s="10"/>
      <c r="B880" s="17"/>
      <c r="C880" s="10"/>
      <c r="D880" s="10"/>
      <c r="E880" s="10"/>
      <c r="F880" s="10"/>
      <c r="G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T880" s="10"/>
    </row>
    <row r="881" spans="1:46" s="9" customFormat="1" ht="12.75" x14ac:dyDescent="0.2">
      <c r="A881" s="10"/>
      <c r="B881" s="17"/>
      <c r="C881" s="10"/>
      <c r="D881" s="10"/>
      <c r="E881" s="10"/>
      <c r="F881" s="10"/>
      <c r="G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T881" s="10"/>
    </row>
    <row r="882" spans="1:46" s="9" customFormat="1" ht="12.75" x14ac:dyDescent="0.2">
      <c r="A882" s="10"/>
      <c r="B882" s="17"/>
      <c r="C882" s="10"/>
      <c r="D882" s="10"/>
      <c r="E882" s="10"/>
      <c r="F882" s="10"/>
      <c r="G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T882" s="10"/>
    </row>
    <row r="883" spans="1:46" s="9" customFormat="1" ht="12.75" x14ac:dyDescent="0.2">
      <c r="A883" s="10"/>
      <c r="B883" s="17"/>
      <c r="C883" s="10"/>
      <c r="D883" s="10"/>
      <c r="E883" s="10"/>
      <c r="F883" s="10"/>
      <c r="G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T883" s="10"/>
    </row>
    <row r="884" spans="1:46" s="9" customFormat="1" ht="12.75" x14ac:dyDescent="0.2">
      <c r="A884" s="10"/>
      <c r="B884" s="17"/>
      <c r="C884" s="10"/>
      <c r="D884" s="10"/>
      <c r="E884" s="10"/>
      <c r="F884" s="10"/>
      <c r="G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T884" s="10"/>
    </row>
    <row r="885" spans="1:46" s="9" customFormat="1" ht="12.75" x14ac:dyDescent="0.2">
      <c r="A885" s="10"/>
      <c r="B885" s="17"/>
      <c r="C885" s="10"/>
      <c r="D885" s="10"/>
      <c r="E885" s="10"/>
      <c r="F885" s="10"/>
      <c r="G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T885" s="10"/>
    </row>
    <row r="886" spans="1:46" s="9" customFormat="1" ht="12.75" x14ac:dyDescent="0.2">
      <c r="A886" s="10"/>
      <c r="B886" s="17"/>
      <c r="C886" s="10"/>
      <c r="D886" s="10"/>
      <c r="E886" s="10"/>
      <c r="F886" s="10"/>
      <c r="G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T886" s="10"/>
    </row>
    <row r="887" spans="1:46" s="9" customFormat="1" ht="12.75" x14ac:dyDescent="0.2">
      <c r="A887" s="10"/>
      <c r="B887" s="17"/>
      <c r="C887" s="10"/>
      <c r="D887" s="10"/>
      <c r="E887" s="10"/>
      <c r="F887" s="10"/>
      <c r="G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T887" s="10"/>
    </row>
    <row r="888" spans="1:46" s="9" customFormat="1" ht="12.75" x14ac:dyDescent="0.2">
      <c r="A888" s="10"/>
      <c r="B888" s="17"/>
      <c r="C888" s="10"/>
      <c r="D888" s="10"/>
      <c r="E888" s="10"/>
      <c r="F888" s="10"/>
      <c r="G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T888" s="10"/>
    </row>
    <row r="889" spans="1:46" s="9" customFormat="1" ht="12.75" x14ac:dyDescent="0.2">
      <c r="A889" s="10"/>
      <c r="B889" s="17"/>
      <c r="C889" s="10"/>
      <c r="D889" s="10"/>
      <c r="E889" s="10"/>
      <c r="F889" s="10"/>
      <c r="G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T889" s="10"/>
    </row>
    <row r="890" spans="1:46" s="9" customFormat="1" ht="12.75" x14ac:dyDescent="0.2">
      <c r="A890" s="10"/>
      <c r="B890" s="17"/>
      <c r="C890" s="10"/>
      <c r="D890" s="10"/>
      <c r="E890" s="10"/>
      <c r="F890" s="10"/>
      <c r="G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T890" s="10"/>
    </row>
    <row r="891" spans="1:46" s="9" customFormat="1" ht="12.75" x14ac:dyDescent="0.2">
      <c r="A891" s="10"/>
      <c r="B891" s="17"/>
      <c r="C891" s="10"/>
      <c r="D891" s="10"/>
      <c r="E891" s="10"/>
      <c r="F891" s="10"/>
      <c r="G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T891" s="10"/>
    </row>
    <row r="892" spans="1:46" s="9" customFormat="1" ht="12.75" x14ac:dyDescent="0.2">
      <c r="A892" s="10"/>
      <c r="B892" s="17"/>
      <c r="C892" s="10"/>
      <c r="D892" s="10"/>
      <c r="E892" s="10"/>
      <c r="F892" s="10"/>
      <c r="G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T892" s="10"/>
    </row>
    <row r="893" spans="1:46" s="9" customFormat="1" ht="12.75" x14ac:dyDescent="0.2">
      <c r="A893" s="10"/>
      <c r="B893" s="17"/>
      <c r="C893" s="10"/>
      <c r="D893" s="10"/>
      <c r="E893" s="10"/>
      <c r="F893" s="10"/>
      <c r="G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T893" s="10"/>
    </row>
    <row r="894" spans="1:46" s="9" customFormat="1" ht="12.75" x14ac:dyDescent="0.2">
      <c r="A894" s="10"/>
      <c r="B894" s="17"/>
      <c r="C894" s="10"/>
      <c r="D894" s="10"/>
      <c r="E894" s="10"/>
      <c r="F894" s="10"/>
      <c r="G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T894" s="10"/>
    </row>
    <row r="895" spans="1:46" s="9" customFormat="1" ht="12.75" x14ac:dyDescent="0.2">
      <c r="A895" s="10"/>
      <c r="B895" s="17"/>
      <c r="C895" s="10"/>
      <c r="D895" s="10"/>
      <c r="E895" s="10"/>
      <c r="F895" s="10"/>
      <c r="G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T895" s="10"/>
    </row>
    <row r="896" spans="1:46" s="9" customFormat="1" ht="12.75" x14ac:dyDescent="0.2">
      <c r="A896" s="10"/>
      <c r="B896" s="17"/>
      <c r="C896" s="10"/>
      <c r="D896" s="10"/>
      <c r="E896" s="10"/>
      <c r="F896" s="10"/>
      <c r="G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T896" s="10"/>
    </row>
    <row r="897" spans="1:46" s="9" customFormat="1" ht="12.75" x14ac:dyDescent="0.2">
      <c r="A897" s="10"/>
      <c r="B897" s="17"/>
      <c r="C897" s="10"/>
      <c r="D897" s="10"/>
      <c r="E897" s="10"/>
      <c r="F897" s="10"/>
      <c r="G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T897" s="10"/>
    </row>
    <row r="898" spans="1:46" s="9" customFormat="1" ht="12.75" x14ac:dyDescent="0.2">
      <c r="A898" s="10"/>
      <c r="B898" s="17"/>
      <c r="C898" s="10"/>
      <c r="D898" s="10"/>
      <c r="E898" s="10"/>
      <c r="F898" s="10"/>
      <c r="G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T898" s="10"/>
    </row>
    <row r="899" spans="1:46" s="9" customFormat="1" ht="12.75" x14ac:dyDescent="0.2">
      <c r="A899" s="10"/>
      <c r="B899" s="17"/>
      <c r="C899" s="10"/>
      <c r="D899" s="10"/>
      <c r="E899" s="10"/>
      <c r="F899" s="10"/>
      <c r="G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T899" s="10"/>
    </row>
    <row r="900" spans="1:46" s="9" customFormat="1" ht="12.75" x14ac:dyDescent="0.2">
      <c r="A900" s="10"/>
      <c r="B900" s="17"/>
      <c r="C900" s="10"/>
      <c r="D900" s="10"/>
      <c r="E900" s="10"/>
      <c r="F900" s="10"/>
      <c r="G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T900" s="10"/>
    </row>
    <row r="901" spans="1:46" s="9" customFormat="1" ht="12.75" x14ac:dyDescent="0.2">
      <c r="A901" s="10"/>
      <c r="B901" s="17"/>
      <c r="C901" s="10"/>
      <c r="D901" s="10"/>
      <c r="E901" s="10"/>
      <c r="F901" s="10"/>
      <c r="G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T901" s="10"/>
    </row>
    <row r="902" spans="1:46" s="9" customFormat="1" ht="12.75" x14ac:dyDescent="0.2">
      <c r="A902" s="10"/>
      <c r="B902" s="17"/>
      <c r="C902" s="10"/>
      <c r="D902" s="10"/>
      <c r="E902" s="10"/>
      <c r="F902" s="10"/>
      <c r="G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T902" s="10"/>
    </row>
    <row r="903" spans="1:46" s="9" customFormat="1" ht="12.75" x14ac:dyDescent="0.2">
      <c r="A903" s="10"/>
      <c r="B903" s="17"/>
      <c r="C903" s="10"/>
      <c r="D903" s="10"/>
      <c r="E903" s="10"/>
      <c r="F903" s="10"/>
      <c r="G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T903" s="10"/>
    </row>
    <row r="904" spans="1:46" s="9" customFormat="1" ht="12.75" x14ac:dyDescent="0.2">
      <c r="A904" s="10"/>
      <c r="B904" s="17"/>
      <c r="C904" s="10"/>
      <c r="D904" s="10"/>
      <c r="E904" s="10"/>
      <c r="F904" s="10"/>
      <c r="G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T904" s="10"/>
    </row>
    <row r="905" spans="1:46" s="9" customFormat="1" ht="12.75" x14ac:dyDescent="0.2">
      <c r="A905" s="10"/>
      <c r="B905" s="17"/>
      <c r="C905" s="10"/>
      <c r="D905" s="10"/>
      <c r="E905" s="10"/>
      <c r="F905" s="10"/>
      <c r="G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T905" s="10"/>
    </row>
    <row r="906" spans="1:46" s="9" customFormat="1" ht="12.75" x14ac:dyDescent="0.2">
      <c r="A906" s="10"/>
      <c r="B906" s="17"/>
      <c r="C906" s="10"/>
      <c r="D906" s="10"/>
      <c r="E906" s="10"/>
      <c r="F906" s="10"/>
      <c r="G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T906" s="10"/>
    </row>
    <row r="907" spans="1:46" s="9" customFormat="1" ht="12.75" x14ac:dyDescent="0.2">
      <c r="A907" s="10"/>
      <c r="B907" s="17"/>
      <c r="C907" s="10"/>
      <c r="D907" s="10"/>
      <c r="E907" s="10"/>
      <c r="F907" s="10"/>
      <c r="G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T907" s="10"/>
    </row>
    <row r="908" spans="1:46" s="9" customFormat="1" ht="12.75" x14ac:dyDescent="0.2">
      <c r="A908" s="10"/>
      <c r="B908" s="17"/>
      <c r="C908" s="10"/>
      <c r="D908" s="10"/>
      <c r="E908" s="10"/>
      <c r="F908" s="10"/>
      <c r="G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T908" s="10"/>
    </row>
    <row r="909" spans="1:46" s="9" customFormat="1" ht="12.75" x14ac:dyDescent="0.2">
      <c r="A909" s="10"/>
      <c r="B909" s="17"/>
      <c r="C909" s="10"/>
      <c r="D909" s="10"/>
      <c r="E909" s="10"/>
      <c r="F909" s="10"/>
      <c r="G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T909" s="10"/>
    </row>
    <row r="910" spans="1:46" s="9" customFormat="1" ht="12.75" x14ac:dyDescent="0.2">
      <c r="A910" s="10"/>
      <c r="B910" s="17"/>
      <c r="C910" s="10"/>
      <c r="D910" s="10"/>
      <c r="E910" s="10"/>
      <c r="F910" s="10"/>
      <c r="G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T910" s="10"/>
    </row>
    <row r="911" spans="1:46" s="9" customFormat="1" ht="12.75" x14ac:dyDescent="0.2">
      <c r="A911" s="10"/>
      <c r="B911" s="17"/>
      <c r="C911" s="10"/>
      <c r="D911" s="10"/>
      <c r="E911" s="10"/>
      <c r="F911" s="10"/>
      <c r="G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T911" s="10"/>
    </row>
    <row r="912" spans="1:46" s="9" customFormat="1" ht="12.75" x14ac:dyDescent="0.2">
      <c r="A912" s="10"/>
      <c r="B912" s="17"/>
      <c r="C912" s="10"/>
      <c r="D912" s="10"/>
      <c r="E912" s="10"/>
      <c r="F912" s="10"/>
      <c r="G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T912" s="10"/>
    </row>
    <row r="913" spans="1:46" s="9" customFormat="1" ht="12.75" x14ac:dyDescent="0.2">
      <c r="A913" s="10"/>
      <c r="B913" s="17"/>
      <c r="C913" s="10"/>
      <c r="D913" s="10"/>
      <c r="E913" s="10"/>
      <c r="F913" s="10"/>
      <c r="G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T913" s="10"/>
    </row>
    <row r="914" spans="1:46" s="9" customFormat="1" ht="12.75" x14ac:dyDescent="0.2">
      <c r="A914" s="10"/>
      <c r="B914" s="17"/>
      <c r="C914" s="10"/>
      <c r="D914" s="10"/>
      <c r="E914" s="10"/>
      <c r="F914" s="10"/>
      <c r="G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T914" s="10"/>
    </row>
    <row r="915" spans="1:46" s="9" customFormat="1" ht="12.75" x14ac:dyDescent="0.2">
      <c r="A915" s="10"/>
      <c r="B915" s="17"/>
      <c r="C915" s="10"/>
      <c r="D915" s="10"/>
      <c r="E915" s="10"/>
      <c r="F915" s="10"/>
      <c r="G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T915" s="10"/>
    </row>
    <row r="916" spans="1:46" s="9" customFormat="1" ht="12.75" x14ac:dyDescent="0.2">
      <c r="A916" s="10"/>
      <c r="B916" s="17"/>
      <c r="C916" s="10"/>
      <c r="D916" s="10"/>
      <c r="E916" s="10"/>
      <c r="F916" s="10"/>
      <c r="G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T916" s="10"/>
    </row>
    <row r="917" spans="1:46" s="9" customFormat="1" ht="12.75" x14ac:dyDescent="0.2">
      <c r="A917" s="10"/>
      <c r="B917" s="17"/>
      <c r="C917" s="10"/>
      <c r="D917" s="10"/>
      <c r="E917" s="10"/>
      <c r="F917" s="10"/>
      <c r="G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T917" s="10"/>
    </row>
    <row r="918" spans="1:46" s="9" customFormat="1" ht="12.75" x14ac:dyDescent="0.2">
      <c r="A918" s="10"/>
      <c r="B918" s="17"/>
      <c r="C918" s="10"/>
      <c r="D918" s="10"/>
      <c r="E918" s="10"/>
      <c r="F918" s="10"/>
      <c r="G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T918" s="10"/>
    </row>
    <row r="919" spans="1:46" s="9" customFormat="1" ht="12.75" x14ac:dyDescent="0.2">
      <c r="A919" s="10"/>
      <c r="B919" s="17"/>
      <c r="C919" s="10"/>
      <c r="D919" s="10"/>
      <c r="E919" s="10"/>
      <c r="F919" s="10"/>
      <c r="G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T919" s="10"/>
    </row>
    <row r="920" spans="1:46" s="9" customFormat="1" ht="12.75" x14ac:dyDescent="0.2">
      <c r="A920" s="10"/>
      <c r="B920" s="17"/>
      <c r="C920" s="10"/>
      <c r="D920" s="10"/>
      <c r="E920" s="10"/>
      <c r="F920" s="10"/>
      <c r="G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T920" s="10"/>
    </row>
    <row r="921" spans="1:46" s="9" customFormat="1" ht="12.75" x14ac:dyDescent="0.2">
      <c r="A921" s="10"/>
      <c r="B921" s="17"/>
      <c r="C921" s="10"/>
      <c r="D921" s="10"/>
      <c r="E921" s="10"/>
      <c r="F921" s="10"/>
      <c r="G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T921" s="10"/>
    </row>
    <row r="922" spans="1:46" s="9" customFormat="1" ht="12.75" x14ac:dyDescent="0.2">
      <c r="A922" s="10"/>
      <c r="B922" s="17"/>
      <c r="C922" s="10"/>
      <c r="D922" s="10"/>
      <c r="E922" s="10"/>
      <c r="F922" s="10"/>
      <c r="G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T922" s="10"/>
    </row>
    <row r="923" spans="1:46" s="9" customFormat="1" ht="12.75" x14ac:dyDescent="0.2">
      <c r="A923" s="10"/>
      <c r="B923" s="17"/>
      <c r="C923" s="10"/>
      <c r="D923" s="10"/>
      <c r="E923" s="10"/>
      <c r="F923" s="10"/>
      <c r="G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T923" s="10"/>
    </row>
    <row r="924" spans="1:46" s="9" customFormat="1" ht="12.75" x14ac:dyDescent="0.2">
      <c r="A924" s="10"/>
      <c r="B924" s="17"/>
      <c r="C924" s="10"/>
      <c r="D924" s="10"/>
      <c r="E924" s="10"/>
      <c r="F924" s="10"/>
      <c r="G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T924" s="10"/>
    </row>
    <row r="925" spans="1:46" s="9" customFormat="1" ht="12.75" x14ac:dyDescent="0.2">
      <c r="A925" s="10"/>
      <c r="B925" s="17"/>
      <c r="C925" s="10"/>
      <c r="D925" s="10"/>
      <c r="E925" s="10"/>
      <c r="F925" s="10"/>
      <c r="G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T925" s="10"/>
    </row>
    <row r="926" spans="1:46" s="9" customFormat="1" ht="12.75" x14ac:dyDescent="0.2">
      <c r="A926" s="10"/>
      <c r="B926" s="17"/>
      <c r="C926" s="10"/>
      <c r="D926" s="10"/>
      <c r="E926" s="10"/>
      <c r="F926" s="10"/>
      <c r="G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T926" s="10"/>
    </row>
    <row r="927" spans="1:46" s="9" customFormat="1" ht="12.75" x14ac:dyDescent="0.2">
      <c r="A927" s="10"/>
      <c r="B927" s="17"/>
      <c r="C927" s="10"/>
      <c r="D927" s="10"/>
      <c r="E927" s="10"/>
      <c r="F927" s="10"/>
      <c r="G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T927" s="10"/>
    </row>
    <row r="928" spans="1:46" s="9" customFormat="1" ht="12.75" x14ac:dyDescent="0.2">
      <c r="A928" s="10"/>
      <c r="B928" s="17"/>
      <c r="C928" s="10"/>
      <c r="D928" s="10"/>
      <c r="E928" s="10"/>
      <c r="F928" s="10"/>
      <c r="G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T928" s="10"/>
    </row>
    <row r="929" spans="1:46" s="9" customFormat="1" ht="12.75" x14ac:dyDescent="0.2">
      <c r="A929" s="10"/>
      <c r="B929" s="17"/>
      <c r="C929" s="10"/>
      <c r="D929" s="10"/>
      <c r="E929" s="10"/>
      <c r="F929" s="10"/>
      <c r="G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T929" s="10"/>
    </row>
    <row r="930" spans="1:46" s="9" customFormat="1" ht="12.75" x14ac:dyDescent="0.2">
      <c r="A930" s="10"/>
      <c r="B930" s="17"/>
      <c r="C930" s="10"/>
      <c r="D930" s="10"/>
      <c r="E930" s="10"/>
      <c r="F930" s="10"/>
      <c r="G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T930" s="10"/>
    </row>
    <row r="931" spans="1:46" s="9" customFormat="1" ht="12.75" x14ac:dyDescent="0.2">
      <c r="A931" s="10"/>
      <c r="B931" s="17"/>
      <c r="C931" s="10"/>
      <c r="D931" s="10"/>
      <c r="E931" s="10"/>
      <c r="F931" s="10"/>
      <c r="G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T931" s="10"/>
    </row>
    <row r="932" spans="1:46" s="9" customFormat="1" ht="12.75" x14ac:dyDescent="0.2">
      <c r="A932" s="10"/>
      <c r="B932" s="17"/>
      <c r="C932" s="10"/>
      <c r="D932" s="10"/>
      <c r="E932" s="10"/>
      <c r="F932" s="10"/>
      <c r="G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T932" s="10"/>
    </row>
    <row r="933" spans="1:46" s="9" customFormat="1" ht="12.75" x14ac:dyDescent="0.2">
      <c r="A933" s="10"/>
      <c r="B933" s="17"/>
      <c r="C933" s="10"/>
      <c r="D933" s="10"/>
      <c r="E933" s="10"/>
      <c r="F933" s="10"/>
      <c r="G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T933" s="10"/>
    </row>
    <row r="934" spans="1:46" s="9" customFormat="1" ht="12.75" x14ac:dyDescent="0.2">
      <c r="A934" s="10"/>
      <c r="B934" s="17"/>
      <c r="C934" s="10"/>
      <c r="D934" s="10"/>
      <c r="E934" s="10"/>
      <c r="F934" s="10"/>
      <c r="G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T934" s="10"/>
    </row>
    <row r="935" spans="1:46" s="9" customFormat="1" ht="12.75" x14ac:dyDescent="0.2">
      <c r="A935" s="10"/>
      <c r="B935" s="17"/>
      <c r="C935" s="10"/>
      <c r="D935" s="10"/>
      <c r="E935" s="10"/>
      <c r="F935" s="10"/>
      <c r="G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T935" s="10"/>
    </row>
    <row r="936" spans="1:46" s="9" customFormat="1" ht="12.75" x14ac:dyDescent="0.2">
      <c r="A936" s="10"/>
      <c r="B936" s="17"/>
      <c r="C936" s="10"/>
      <c r="D936" s="10"/>
      <c r="E936" s="10"/>
      <c r="F936" s="10"/>
      <c r="G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T936" s="10"/>
    </row>
    <row r="937" spans="1:46" s="9" customFormat="1" ht="12.75" x14ac:dyDescent="0.2">
      <c r="A937" s="10"/>
      <c r="B937" s="17"/>
      <c r="C937" s="10"/>
      <c r="D937" s="10"/>
      <c r="E937" s="10"/>
      <c r="F937" s="10"/>
      <c r="G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T937" s="10"/>
    </row>
    <row r="938" spans="1:46" s="9" customFormat="1" ht="12.75" x14ac:dyDescent="0.2">
      <c r="A938" s="10"/>
      <c r="B938" s="17"/>
      <c r="C938" s="10"/>
      <c r="D938" s="10"/>
      <c r="E938" s="10"/>
      <c r="F938" s="10"/>
      <c r="G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T938" s="10"/>
    </row>
    <row r="939" spans="1:46" s="9" customFormat="1" ht="12.75" x14ac:dyDescent="0.2">
      <c r="A939" s="10"/>
      <c r="B939" s="17"/>
      <c r="C939" s="10"/>
      <c r="D939" s="10"/>
      <c r="E939" s="10"/>
      <c r="F939" s="10"/>
      <c r="G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T939" s="10"/>
    </row>
    <row r="940" spans="1:46" s="9" customFormat="1" ht="12.75" x14ac:dyDescent="0.2">
      <c r="A940" s="10"/>
      <c r="B940" s="17"/>
      <c r="C940" s="10"/>
      <c r="D940" s="10"/>
      <c r="E940" s="10"/>
      <c r="F940" s="10"/>
      <c r="G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T940" s="10"/>
    </row>
    <row r="941" spans="1:46" s="9" customFormat="1" ht="12.75" x14ac:dyDescent="0.2">
      <c r="A941" s="10"/>
      <c r="B941" s="17"/>
      <c r="C941" s="10"/>
      <c r="D941" s="10"/>
      <c r="E941" s="10"/>
      <c r="F941" s="10"/>
      <c r="G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T941" s="10"/>
    </row>
    <row r="942" spans="1:46" s="9" customFormat="1" ht="12.75" x14ac:dyDescent="0.2">
      <c r="A942" s="10"/>
      <c r="B942" s="17"/>
      <c r="C942" s="10"/>
      <c r="D942" s="10"/>
      <c r="E942" s="10"/>
      <c r="F942" s="10"/>
      <c r="G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T942" s="10"/>
    </row>
    <row r="943" spans="1:46" s="9" customFormat="1" ht="12.75" x14ac:dyDescent="0.2">
      <c r="A943" s="10"/>
      <c r="B943" s="17"/>
      <c r="C943" s="10"/>
      <c r="D943" s="10"/>
      <c r="E943" s="10"/>
      <c r="F943" s="10"/>
      <c r="G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T943" s="10"/>
    </row>
    <row r="944" spans="1:46" s="9" customFormat="1" ht="12.75" x14ac:dyDescent="0.2">
      <c r="A944" s="10"/>
      <c r="B944" s="17"/>
      <c r="C944" s="10"/>
      <c r="D944" s="10"/>
      <c r="E944" s="10"/>
      <c r="F944" s="10"/>
      <c r="G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T944" s="10"/>
    </row>
    <row r="945" spans="1:46" s="9" customFormat="1" ht="12.75" x14ac:dyDescent="0.2">
      <c r="A945" s="10"/>
      <c r="B945" s="17"/>
      <c r="C945" s="10"/>
      <c r="D945" s="10"/>
      <c r="E945" s="10"/>
      <c r="F945" s="10"/>
      <c r="G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T945" s="10"/>
    </row>
    <row r="946" spans="1:46" s="9" customFormat="1" ht="12.75" x14ac:dyDescent="0.2">
      <c r="A946" s="10"/>
      <c r="B946" s="17"/>
      <c r="C946" s="10"/>
      <c r="D946" s="10"/>
      <c r="E946" s="10"/>
      <c r="F946" s="10"/>
      <c r="G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T946" s="10"/>
    </row>
    <row r="947" spans="1:46" s="9" customFormat="1" ht="12.75" x14ac:dyDescent="0.2">
      <c r="A947" s="10"/>
      <c r="B947" s="17"/>
      <c r="C947" s="10"/>
      <c r="D947" s="10"/>
      <c r="E947" s="10"/>
      <c r="F947" s="10"/>
      <c r="G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T947" s="10"/>
    </row>
    <row r="948" spans="1:46" s="9" customFormat="1" ht="12.75" x14ac:dyDescent="0.2">
      <c r="A948" s="10"/>
      <c r="B948" s="17"/>
      <c r="C948" s="10"/>
      <c r="D948" s="10"/>
      <c r="E948" s="10"/>
      <c r="F948" s="10"/>
      <c r="G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T948" s="10"/>
    </row>
    <row r="949" spans="1:46" s="9" customFormat="1" ht="12.75" x14ac:dyDescent="0.2">
      <c r="A949" s="10"/>
      <c r="B949" s="17"/>
      <c r="C949" s="10"/>
      <c r="D949" s="10"/>
      <c r="E949" s="10"/>
      <c r="F949" s="10"/>
      <c r="G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T949" s="10"/>
    </row>
    <row r="950" spans="1:46" s="9" customFormat="1" ht="12.75" x14ac:dyDescent="0.2">
      <c r="A950" s="10"/>
      <c r="B950" s="17"/>
      <c r="C950" s="10"/>
      <c r="D950" s="10"/>
      <c r="E950" s="10"/>
      <c r="F950" s="10"/>
      <c r="G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T950" s="10"/>
    </row>
    <row r="951" spans="1:46" s="9" customFormat="1" ht="12.75" x14ac:dyDescent="0.2">
      <c r="A951" s="10"/>
      <c r="B951" s="17"/>
      <c r="C951" s="10"/>
      <c r="D951" s="10"/>
      <c r="E951" s="10"/>
      <c r="F951" s="10"/>
      <c r="G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T951" s="10"/>
    </row>
    <row r="952" spans="1:46" s="9" customFormat="1" ht="12.75" x14ac:dyDescent="0.2">
      <c r="A952" s="10"/>
      <c r="B952" s="17"/>
      <c r="C952" s="10"/>
      <c r="D952" s="10"/>
      <c r="E952" s="10"/>
      <c r="F952" s="10"/>
      <c r="G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T952" s="10"/>
    </row>
    <row r="953" spans="1:46" s="9" customFormat="1" ht="12.75" x14ac:dyDescent="0.2">
      <c r="A953" s="10"/>
      <c r="B953" s="17"/>
      <c r="C953" s="10"/>
      <c r="D953" s="10"/>
      <c r="E953" s="10"/>
      <c r="F953" s="10"/>
      <c r="G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T953" s="10"/>
    </row>
    <row r="954" spans="1:46" s="9" customFormat="1" ht="12.75" x14ac:dyDescent="0.2">
      <c r="A954" s="10"/>
      <c r="B954" s="17"/>
      <c r="C954" s="10"/>
      <c r="D954" s="10"/>
      <c r="E954" s="10"/>
      <c r="F954" s="10"/>
      <c r="G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T954" s="10"/>
    </row>
    <row r="955" spans="1:46" s="9" customFormat="1" ht="12.75" x14ac:dyDescent="0.2">
      <c r="A955" s="10"/>
      <c r="B955" s="17"/>
      <c r="C955" s="10"/>
      <c r="D955" s="10"/>
      <c r="E955" s="10"/>
      <c r="F955" s="10"/>
      <c r="G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T955" s="10"/>
    </row>
    <row r="956" spans="1:46" s="9" customFormat="1" ht="12.75" x14ac:dyDescent="0.2">
      <c r="A956" s="10"/>
      <c r="B956" s="17"/>
      <c r="C956" s="10"/>
      <c r="D956" s="10"/>
      <c r="E956" s="10"/>
      <c r="F956" s="10"/>
      <c r="G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T956" s="10"/>
    </row>
    <row r="957" spans="1:46" s="9" customFormat="1" ht="12.75" x14ac:dyDescent="0.2">
      <c r="A957" s="10"/>
      <c r="B957" s="17"/>
      <c r="C957" s="10"/>
      <c r="D957" s="10"/>
      <c r="E957" s="10"/>
      <c r="F957" s="10"/>
      <c r="G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T957" s="10"/>
    </row>
    <row r="958" spans="1:46" s="9" customFormat="1" ht="12.75" x14ac:dyDescent="0.2">
      <c r="A958" s="10"/>
      <c r="B958" s="17"/>
      <c r="C958" s="10"/>
      <c r="D958" s="10"/>
      <c r="E958" s="10"/>
      <c r="F958" s="10"/>
      <c r="G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T958" s="10"/>
    </row>
    <row r="959" spans="1:46" s="9" customFormat="1" ht="12.75" x14ac:dyDescent="0.2">
      <c r="A959" s="10"/>
      <c r="B959" s="17"/>
      <c r="C959" s="10"/>
      <c r="D959" s="10"/>
      <c r="E959" s="10"/>
      <c r="F959" s="10"/>
      <c r="G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T959" s="10"/>
    </row>
    <row r="960" spans="1:46" s="9" customFormat="1" ht="12.75" x14ac:dyDescent="0.2">
      <c r="A960" s="10"/>
      <c r="B960" s="17"/>
      <c r="C960" s="10"/>
      <c r="D960" s="10"/>
      <c r="E960" s="10"/>
      <c r="F960" s="10"/>
      <c r="G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T960" s="10"/>
    </row>
    <row r="961" spans="1:46" s="9" customFormat="1" ht="12.75" x14ac:dyDescent="0.2">
      <c r="A961" s="10"/>
      <c r="B961" s="17"/>
      <c r="C961" s="10"/>
      <c r="D961" s="10"/>
      <c r="E961" s="10"/>
      <c r="F961" s="10"/>
      <c r="G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T961" s="10"/>
    </row>
    <row r="962" spans="1:46" s="9" customFormat="1" ht="12.75" x14ac:dyDescent="0.2">
      <c r="A962" s="10"/>
      <c r="B962" s="17"/>
      <c r="C962" s="10"/>
      <c r="D962" s="10"/>
      <c r="E962" s="10"/>
      <c r="F962" s="10"/>
      <c r="G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T962" s="10"/>
    </row>
    <row r="963" spans="1:46" s="9" customFormat="1" ht="12.75" x14ac:dyDescent="0.2">
      <c r="A963" s="10"/>
      <c r="B963" s="17"/>
      <c r="C963" s="10"/>
      <c r="D963" s="10"/>
      <c r="E963" s="10"/>
      <c r="F963" s="10"/>
      <c r="G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T963" s="10"/>
    </row>
    <row r="964" spans="1:46" s="9" customFormat="1" ht="12.75" x14ac:dyDescent="0.2">
      <c r="A964" s="10"/>
      <c r="B964" s="17"/>
      <c r="C964" s="10"/>
      <c r="D964" s="10"/>
      <c r="E964" s="10"/>
      <c r="F964" s="10"/>
      <c r="G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T964" s="10"/>
    </row>
    <row r="965" spans="1:46" s="9" customFormat="1" ht="12.75" x14ac:dyDescent="0.2">
      <c r="A965" s="10"/>
      <c r="B965" s="17"/>
      <c r="C965" s="10"/>
      <c r="D965" s="10"/>
      <c r="E965" s="10"/>
      <c r="F965" s="10"/>
      <c r="G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T965" s="10"/>
    </row>
    <row r="966" spans="1:46" s="9" customFormat="1" ht="12.75" x14ac:dyDescent="0.2">
      <c r="A966" s="10"/>
      <c r="B966" s="17"/>
      <c r="C966" s="10"/>
      <c r="D966" s="10"/>
      <c r="E966" s="10"/>
      <c r="F966" s="10"/>
      <c r="G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T966" s="10"/>
    </row>
    <row r="967" spans="1:46" s="9" customFormat="1" ht="12.75" x14ac:dyDescent="0.2">
      <c r="A967" s="10"/>
      <c r="B967" s="17"/>
      <c r="C967" s="10"/>
      <c r="D967" s="10"/>
      <c r="E967" s="10"/>
      <c r="F967" s="10"/>
      <c r="G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T967" s="10"/>
    </row>
    <row r="968" spans="1:46" s="9" customFormat="1" ht="12.75" x14ac:dyDescent="0.2">
      <c r="A968" s="10"/>
      <c r="B968" s="17"/>
      <c r="C968" s="10"/>
      <c r="D968" s="10"/>
      <c r="E968" s="10"/>
      <c r="F968" s="10"/>
      <c r="G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T968" s="10"/>
    </row>
    <row r="969" spans="1:46" s="9" customFormat="1" ht="12.75" x14ac:dyDescent="0.2">
      <c r="A969" s="10"/>
      <c r="B969" s="17"/>
      <c r="C969" s="10"/>
      <c r="D969" s="10"/>
      <c r="E969" s="10"/>
      <c r="F969" s="10"/>
      <c r="G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T969" s="10"/>
    </row>
    <row r="970" spans="1:46" s="9" customFormat="1" ht="12.75" x14ac:dyDescent="0.2">
      <c r="A970" s="10"/>
      <c r="B970" s="17"/>
      <c r="C970" s="10"/>
      <c r="D970" s="10"/>
      <c r="E970" s="10"/>
      <c r="F970" s="10"/>
      <c r="G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T970" s="10"/>
    </row>
    <row r="971" spans="1:46" s="9" customFormat="1" ht="12.75" x14ac:dyDescent="0.2">
      <c r="A971" s="10"/>
      <c r="B971" s="17"/>
      <c r="C971" s="10"/>
      <c r="D971" s="10"/>
      <c r="E971" s="10"/>
      <c r="F971" s="10"/>
      <c r="G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T971" s="10"/>
    </row>
    <row r="972" spans="1:46" s="9" customFormat="1" ht="12.75" x14ac:dyDescent="0.2">
      <c r="A972" s="10"/>
      <c r="B972" s="17"/>
      <c r="C972" s="10"/>
      <c r="D972" s="10"/>
      <c r="E972" s="10"/>
      <c r="F972" s="10"/>
      <c r="G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T972" s="10"/>
    </row>
    <row r="973" spans="1:46" s="9" customFormat="1" ht="12.75" x14ac:dyDescent="0.2">
      <c r="A973" s="10"/>
      <c r="B973" s="17"/>
      <c r="C973" s="10"/>
      <c r="D973" s="10"/>
      <c r="E973" s="10"/>
      <c r="F973" s="10"/>
      <c r="G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T973" s="10"/>
    </row>
    <row r="974" spans="1:46" s="9" customFormat="1" ht="12.75" x14ac:dyDescent="0.2">
      <c r="A974" s="10"/>
      <c r="B974" s="17"/>
      <c r="C974" s="10"/>
      <c r="D974" s="10"/>
      <c r="E974" s="10"/>
      <c r="F974" s="10"/>
      <c r="G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T974" s="10"/>
    </row>
    <row r="975" spans="1:46" s="9" customFormat="1" ht="12.75" x14ac:dyDescent="0.2">
      <c r="A975" s="10"/>
      <c r="B975" s="17"/>
      <c r="C975" s="10"/>
      <c r="D975" s="10"/>
      <c r="E975" s="10"/>
      <c r="F975" s="10"/>
      <c r="G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T975" s="10"/>
    </row>
    <row r="976" spans="1:46" s="9" customFormat="1" ht="12.75" x14ac:dyDescent="0.2">
      <c r="A976" s="10"/>
      <c r="B976" s="17"/>
      <c r="C976" s="10"/>
      <c r="D976" s="10"/>
      <c r="E976" s="10"/>
      <c r="F976" s="10"/>
      <c r="G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T976" s="10"/>
    </row>
    <row r="977" spans="1:46" s="9" customFormat="1" ht="15" customHeight="1" x14ac:dyDescent="0.2">
      <c r="A977" s="10"/>
      <c r="B977" s="10"/>
      <c r="C977" s="10"/>
      <c r="D977" s="10"/>
      <c r="E977" s="10"/>
      <c r="F977" s="10"/>
      <c r="G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T977" s="10"/>
    </row>
    <row r="978" spans="1:46" s="9" customFormat="1" ht="15" customHeight="1" x14ac:dyDescent="0.2">
      <c r="A978" s="10"/>
      <c r="B978" s="10"/>
      <c r="C978" s="10"/>
      <c r="D978" s="10"/>
      <c r="E978" s="10"/>
      <c r="F978" s="10"/>
      <c r="G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T978" s="10"/>
    </row>
  </sheetData>
  <autoFilter ref="A5:AS50" xr:uid="{63CC3BBF-B5BE-41AA-970B-20BF7157863F}">
    <sortState xmlns:xlrd2="http://schemas.microsoft.com/office/spreadsheetml/2017/richdata2" ref="A6:AS50">
      <sortCondition ref="M5:M50"/>
    </sortState>
  </autoFilter>
  <mergeCells count="4">
    <mergeCell ref="AF3:AI3"/>
    <mergeCell ref="AJ3:AM3"/>
    <mergeCell ref="AN3:AQ3"/>
    <mergeCell ref="D4:E4"/>
  </mergeCells>
  <conditionalFormatting sqref="H7:I8 H10:I10 H21:I21 H12:I12 H14:I19">
    <cfRule type="expression" dxfId="28" priority="29">
      <formula>H7&lt;&gt;AR7</formula>
    </cfRule>
  </conditionalFormatting>
  <conditionalFormatting sqref="H17:I17">
    <cfRule type="expression" dxfId="27" priority="28">
      <formula>H17&lt;&gt;AR17</formula>
    </cfRule>
  </conditionalFormatting>
  <conditionalFormatting sqref="H9:I9">
    <cfRule type="expression" dxfId="26" priority="26">
      <formula>H9&lt;&gt;AR9</formula>
    </cfRule>
  </conditionalFormatting>
  <conditionalFormatting sqref="I9">
    <cfRule type="expression" dxfId="25" priority="27">
      <formula>I9&lt;&gt;AS9</formula>
    </cfRule>
  </conditionalFormatting>
  <conditionalFormatting sqref="H11:I11">
    <cfRule type="expression" dxfId="24" priority="25">
      <formula>H11&lt;&gt;AR11</formula>
    </cfRule>
  </conditionalFormatting>
  <conditionalFormatting sqref="H22:I25">
    <cfRule type="expression" dxfId="23" priority="24">
      <formula>H22&lt;&gt;AR22</formula>
    </cfRule>
  </conditionalFormatting>
  <conditionalFormatting sqref="H26:I26">
    <cfRule type="expression" dxfId="22" priority="23">
      <formula>H26&lt;&gt;AR26</formula>
    </cfRule>
  </conditionalFormatting>
  <conditionalFormatting sqref="H27:I27">
    <cfRule type="expression" dxfId="21" priority="22">
      <formula>H27&lt;&gt;AR27</formula>
    </cfRule>
  </conditionalFormatting>
  <conditionalFormatting sqref="H29:I29">
    <cfRule type="expression" dxfId="20" priority="21">
      <formula>H29&lt;&gt;AR29</formula>
    </cfRule>
  </conditionalFormatting>
  <conditionalFormatting sqref="H30:I30">
    <cfRule type="expression" dxfId="19" priority="20">
      <formula>H30&lt;&gt;AR30</formula>
    </cfRule>
  </conditionalFormatting>
  <conditionalFormatting sqref="H31:I31">
    <cfRule type="expression" dxfId="18" priority="19">
      <formula>H31&lt;&gt;AR31</formula>
    </cfRule>
  </conditionalFormatting>
  <conditionalFormatting sqref="H6">
    <cfRule type="expression" dxfId="17" priority="18">
      <formula>H6&lt;&gt;AR6</formula>
    </cfRule>
  </conditionalFormatting>
  <conditionalFormatting sqref="H32:I32">
    <cfRule type="expression" dxfId="16" priority="17">
      <formula>H32&lt;&gt;AR32</formula>
    </cfRule>
  </conditionalFormatting>
  <conditionalFormatting sqref="H13:I13">
    <cfRule type="expression" dxfId="15" priority="16">
      <formula>H13&lt;&gt;AR13</formula>
    </cfRule>
  </conditionalFormatting>
  <conditionalFormatting sqref="H34:I34">
    <cfRule type="expression" dxfId="14" priority="15">
      <formula>H34&lt;&gt;AR34</formula>
    </cfRule>
  </conditionalFormatting>
  <conditionalFormatting sqref="H35:I35">
    <cfRule type="expression" dxfId="13" priority="14">
      <formula>H35&lt;&gt;AR35</formula>
    </cfRule>
  </conditionalFormatting>
  <conditionalFormatting sqref="H36:I36">
    <cfRule type="expression" dxfId="12" priority="13">
      <formula>H36&lt;&gt;AR36</formula>
    </cfRule>
  </conditionalFormatting>
  <conditionalFormatting sqref="H37:I37">
    <cfRule type="expression" dxfId="11" priority="12">
      <formula>H37&lt;&gt;AR37</formula>
    </cfRule>
  </conditionalFormatting>
  <conditionalFormatting sqref="H38:I38">
    <cfRule type="expression" dxfId="10" priority="11">
      <formula>H38&lt;&gt;AR38</formula>
    </cfRule>
  </conditionalFormatting>
  <conditionalFormatting sqref="H40:I40">
    <cfRule type="expression" dxfId="9" priority="10">
      <formula>H40&lt;&gt;AR40</formula>
    </cfRule>
  </conditionalFormatting>
  <conditionalFormatting sqref="H42:I42">
    <cfRule type="expression" dxfId="8" priority="9">
      <formula>H42&lt;&gt;AR42</formula>
    </cfRule>
  </conditionalFormatting>
  <conditionalFormatting sqref="H45:I45">
    <cfRule type="expression" dxfId="7" priority="8">
      <formula>H45&lt;&gt;AR45</formula>
    </cfRule>
  </conditionalFormatting>
  <conditionalFormatting sqref="H47:I47">
    <cfRule type="expression" dxfId="6" priority="7">
      <formula>H47&lt;&gt;AR47</formula>
    </cfRule>
  </conditionalFormatting>
  <conditionalFormatting sqref="H48:I48">
    <cfRule type="expression" dxfId="5" priority="6">
      <formula>H48&lt;&gt;AR48</formula>
    </cfRule>
  </conditionalFormatting>
  <conditionalFormatting sqref="H49:I49">
    <cfRule type="expression" dxfId="4" priority="5">
      <formula>H49&lt;&gt;AR49</formula>
    </cfRule>
  </conditionalFormatting>
  <conditionalFormatting sqref="H50:I50">
    <cfRule type="expression" dxfId="3" priority="4">
      <formula>H50&lt;&gt;AR50</formula>
    </cfRule>
  </conditionalFormatting>
  <conditionalFormatting sqref="H51:I51">
    <cfRule type="expression" dxfId="2" priority="3">
      <formula>H51&lt;&gt;AR51</formula>
    </cfRule>
  </conditionalFormatting>
  <conditionalFormatting sqref="H52:I52">
    <cfRule type="expression" dxfId="1" priority="2">
      <formula>H52&lt;&gt;AR52</formula>
    </cfRule>
  </conditionalFormatting>
  <conditionalFormatting sqref="H33:I33">
    <cfRule type="expression" dxfId="0" priority="1">
      <formula>H33&lt;&gt;AR33</formula>
    </cfRule>
  </conditionalFormatting>
  <dataValidations count="2">
    <dataValidation type="list" allowBlank="1" sqref="H21:I27 AR29:AS38 H29:I38 H47:I52 H45:I45 AR45:AS45 H42:I42 AR42:AS42 H40:I40 AR40:AS40 AR47:AS52 H7:I19 AR7:AS19 H6 AR21:AS27" xr:uid="{70A8BE37-F116-49AC-8657-DAC33735228E}">
      <formula1>$AF$1:$AG$1</formula1>
    </dataValidation>
    <dataValidation type="list" allowBlank="1" showInputMessage="1" prompt="Click and enter a value from range '2016'!AC2:AE2" sqref="E3" xr:uid="{A8329AF5-9DE4-42E9-BEFE-FEA7B3BEC140}">
      <formula1>$AF$2:$AH$2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B896-F232-4D52-95F9-7C05E55F5A21}">
  <dimension ref="A1:AE48"/>
  <sheetViews>
    <sheetView tabSelected="1" zoomScale="90" zoomScaleNormal="9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5.140625" defaultRowHeight="15" customHeight="1" outlineLevelCol="1" x14ac:dyDescent="0.25"/>
  <cols>
    <col min="1" max="1" width="5" style="256" customWidth="1"/>
    <col min="2" max="2" width="20.85546875" style="256" customWidth="1"/>
    <col min="3" max="3" width="19.140625" style="256" customWidth="1"/>
    <col min="4" max="4" width="11" style="256" customWidth="1"/>
    <col min="5" max="5" width="11.140625" style="256" customWidth="1"/>
    <col min="6" max="20" width="5.5703125" style="256" customWidth="1" outlineLevel="1"/>
    <col min="21" max="21" width="7" style="256" customWidth="1" outlineLevel="1"/>
    <col min="22" max="22" width="3.42578125" style="256" customWidth="1"/>
    <col min="23" max="30" width="5.5703125" style="256" customWidth="1"/>
    <col min="31" max="31" width="8.140625" style="256" customWidth="1"/>
    <col min="32" max="16384" width="15.140625" style="256"/>
  </cols>
  <sheetData>
    <row r="1" spans="1:31" ht="18.75" customHeight="1" x14ac:dyDescent="0.3">
      <c r="A1" s="248" t="s">
        <v>0</v>
      </c>
      <c r="B1" s="249"/>
      <c r="C1" s="249"/>
      <c r="D1" s="249"/>
      <c r="E1" s="249"/>
      <c r="F1" s="249"/>
      <c r="G1" s="250"/>
      <c r="H1" s="251"/>
      <c r="I1" s="251"/>
      <c r="J1" s="251"/>
      <c r="K1" s="251"/>
      <c r="L1" s="251"/>
      <c r="M1" s="251"/>
      <c r="N1" s="251"/>
      <c r="O1" s="251"/>
      <c r="P1" s="252"/>
      <c r="Q1" s="249"/>
      <c r="R1" s="253"/>
      <c r="S1" s="253"/>
      <c r="T1" s="253"/>
      <c r="U1" s="254"/>
      <c r="V1" s="255"/>
      <c r="W1" s="255"/>
      <c r="X1" s="255"/>
      <c r="Y1" s="255"/>
    </row>
    <row r="2" spans="1:31" ht="12.75" customHeight="1" x14ac:dyDescent="0.25">
      <c r="A2" s="257" t="s">
        <v>143</v>
      </c>
      <c r="B2" s="258"/>
      <c r="C2" s="258"/>
      <c r="D2" s="258"/>
      <c r="E2" s="259"/>
      <c r="F2" s="259"/>
      <c r="G2" s="260"/>
      <c r="H2" s="261"/>
      <c r="I2" s="261"/>
      <c r="K2" s="261"/>
      <c r="L2" s="261"/>
      <c r="M2" s="262" t="s">
        <v>144</v>
      </c>
      <c r="N2" s="261"/>
      <c r="O2" s="261"/>
      <c r="P2" s="263"/>
      <c r="Q2" s="259"/>
      <c r="R2" s="264"/>
      <c r="S2" s="264"/>
      <c r="T2" s="264"/>
      <c r="U2" s="254"/>
      <c r="V2" s="265"/>
      <c r="W2" s="265"/>
      <c r="X2" s="265"/>
      <c r="Y2" s="265"/>
      <c r="Z2" s="266" t="s">
        <v>145</v>
      </c>
    </row>
    <row r="3" spans="1:31" ht="13.5" customHeight="1" x14ac:dyDescent="0.25">
      <c r="A3" s="267"/>
      <c r="B3" s="267"/>
      <c r="C3" s="267"/>
      <c r="D3" s="267"/>
      <c r="E3" s="267"/>
      <c r="F3" s="267"/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4"/>
      <c r="S3" s="264"/>
      <c r="T3" s="264"/>
      <c r="U3" s="254"/>
      <c r="V3" s="265"/>
      <c r="W3" s="265"/>
      <c r="X3" s="265"/>
      <c r="Y3" s="265"/>
    </row>
    <row r="4" spans="1:31" ht="13.5" customHeight="1" x14ac:dyDescent="0.25">
      <c r="A4" s="269" t="s">
        <v>146</v>
      </c>
      <c r="B4" s="269" t="s">
        <v>23</v>
      </c>
      <c r="C4" s="269" t="s">
        <v>26</v>
      </c>
      <c r="D4" s="269" t="s">
        <v>147</v>
      </c>
      <c r="E4" s="269" t="s">
        <v>24</v>
      </c>
      <c r="F4" s="270" t="s">
        <v>148</v>
      </c>
      <c r="G4" s="270" t="s">
        <v>149</v>
      </c>
      <c r="H4" s="270" t="s">
        <v>150</v>
      </c>
      <c r="I4" s="271" t="s">
        <v>151</v>
      </c>
      <c r="J4" s="272" t="s">
        <v>152</v>
      </c>
      <c r="K4" s="270" t="s">
        <v>153</v>
      </c>
      <c r="L4" s="270" t="s">
        <v>154</v>
      </c>
      <c r="M4" s="273"/>
      <c r="N4" s="270" t="s">
        <v>155</v>
      </c>
      <c r="O4" s="270" t="s">
        <v>156</v>
      </c>
      <c r="P4" s="270" t="s">
        <v>157</v>
      </c>
      <c r="Q4" s="274" t="s">
        <v>158</v>
      </c>
      <c r="R4" s="272" t="s">
        <v>159</v>
      </c>
      <c r="S4" s="270" t="s">
        <v>160</v>
      </c>
      <c r="T4" s="272" t="s">
        <v>161</v>
      </c>
      <c r="U4" s="272" t="s">
        <v>162</v>
      </c>
      <c r="V4" s="265"/>
      <c r="W4" s="275">
        <v>1</v>
      </c>
      <c r="X4" s="275">
        <v>2</v>
      </c>
      <c r="Y4" s="275">
        <v>3</v>
      </c>
      <c r="Z4" s="275">
        <v>4</v>
      </c>
      <c r="AA4" s="275">
        <v>5</v>
      </c>
      <c r="AB4" s="275">
        <v>6</v>
      </c>
      <c r="AC4" s="275">
        <v>7</v>
      </c>
      <c r="AD4" s="275">
        <v>8</v>
      </c>
      <c r="AE4" s="276" t="s">
        <v>162</v>
      </c>
    </row>
    <row r="5" spans="1:31" ht="13.5" customHeight="1" x14ac:dyDescent="0.25">
      <c r="A5" s="269"/>
      <c r="B5" s="277"/>
      <c r="C5" s="277"/>
      <c r="D5" s="277"/>
      <c r="E5" s="277"/>
      <c r="F5" s="270"/>
      <c r="G5" s="270"/>
      <c r="H5" s="270"/>
      <c r="I5" s="271"/>
      <c r="J5" s="272"/>
      <c r="K5" s="270"/>
      <c r="L5" s="270"/>
      <c r="M5" s="273"/>
      <c r="N5" s="270"/>
      <c r="O5" s="270"/>
      <c r="P5" s="270"/>
      <c r="Q5" s="274"/>
      <c r="R5" s="272"/>
      <c r="S5" s="270"/>
      <c r="T5" s="272"/>
      <c r="U5" s="272"/>
      <c r="V5" s="265"/>
      <c r="W5" s="278"/>
      <c r="X5" s="278"/>
      <c r="Y5" s="278"/>
      <c r="Z5" s="278"/>
      <c r="AA5" s="278"/>
      <c r="AB5" s="278"/>
      <c r="AC5" s="278"/>
      <c r="AD5" s="278"/>
      <c r="AE5" s="279"/>
    </row>
    <row r="6" spans="1:31" s="264" customFormat="1" ht="13.35" customHeight="1" x14ac:dyDescent="0.2">
      <c r="A6" s="278">
        <v>1</v>
      </c>
      <c r="B6" s="81" t="s">
        <v>59</v>
      </c>
      <c r="C6" s="81" t="s">
        <v>61</v>
      </c>
      <c r="D6" s="280">
        <v>0.75</v>
      </c>
      <c r="E6" s="82" t="s">
        <v>55</v>
      </c>
      <c r="F6" s="281">
        <v>1.5</v>
      </c>
      <c r="G6" s="281">
        <f>VLOOKUP($B6, '[1]1205'!$B$6:$N$38, 13, FALSE)</f>
        <v>6.6666666666666666E-2</v>
      </c>
      <c r="H6" s="281">
        <f>VLOOKUP($B6, '[1]1905'!$B$6:$N$38, 13, FALSE)</f>
        <v>8.3333333333333329E-2</v>
      </c>
      <c r="I6" s="281">
        <f>VLOOKUP($B6, '[1]2605'!$B$6:$N$38, 13, FALSE)</f>
        <v>3.7037037037037035E-2</v>
      </c>
      <c r="J6" s="281">
        <f>VLOOKUP($B6, '[1]0206'!$B$6:$N$38, 13, FALSE)</f>
        <v>0.10344827586206896</v>
      </c>
      <c r="K6" s="281">
        <f>VLOOKUP($B6, '[1]0906'!$B$6:$N$38, 13, FALSE)</f>
        <v>7.6923076923076927E-2</v>
      </c>
      <c r="L6" s="281">
        <f>VLOOKUP($B6, '[1]1606'!$B$6:$N$38, 13, FALSE)</f>
        <v>4.1666666666666664E-2</v>
      </c>
      <c r="M6" s="282"/>
      <c r="N6" s="281">
        <f>VLOOKUP($B6, '[1]1108'!$B$6:$N$38, 13, FALSE)</f>
        <v>0.19047619047619047</v>
      </c>
      <c r="O6" s="281">
        <f>VLOOKUP($B6, '[1]1808'!$B$6:$N$38, 13, FALSE)</f>
        <v>0.22727272727272727</v>
      </c>
      <c r="P6" s="281">
        <f>VLOOKUP($B6, '[1]2508'!$B$6:$N$38, 13, FALSE)</f>
        <v>0.65384615384615385</v>
      </c>
      <c r="Q6" s="281">
        <f>VLOOKUP($B6, '[1]0109'!$B$6:$N$38, 13, FALSE)</f>
        <v>0.15384615384615385</v>
      </c>
      <c r="R6" s="281">
        <f>VLOOKUP($B6, '[1]0809'!$B$6:$N$38, 13, FALSE)</f>
        <v>0.46153846153846156</v>
      </c>
      <c r="S6" s="281">
        <f>VLOOKUP($B6, '[1]1509'!$B$6:$N$38, 13, FALSE)</f>
        <v>7.1428571428571425E-2</v>
      </c>
      <c r="T6" s="281"/>
      <c r="U6" s="283">
        <f t="shared" ref="U6:U48" si="0">SUM(F6:T6)</f>
        <v>3.6674833148971078</v>
      </c>
      <c r="W6" s="283">
        <f t="shared" ref="W6:W48" si="1">SMALL(F6:T6,1)</f>
        <v>3.7037037037037035E-2</v>
      </c>
      <c r="X6" s="283">
        <f t="shared" ref="X6:X48" si="2">SMALL(F6:T6,2)</f>
        <v>4.1666666666666664E-2</v>
      </c>
      <c r="Y6" s="283">
        <f t="shared" ref="Y6:Y48" si="3">SMALL(F6:T6,3)</f>
        <v>6.6666666666666666E-2</v>
      </c>
      <c r="Z6" s="283">
        <f t="shared" ref="Z6:Z48" si="4">SMALL(F6:T6,4)</f>
        <v>7.1428571428571425E-2</v>
      </c>
      <c r="AA6" s="283">
        <f t="shared" ref="AA6:AA48" si="5">SMALL(F6:T6,5)</f>
        <v>7.6923076923076927E-2</v>
      </c>
      <c r="AB6" s="283">
        <f t="shared" ref="AB6:AB48" si="6">SMALL(F6:T6,6)</f>
        <v>8.3333333333333329E-2</v>
      </c>
      <c r="AC6" s="283">
        <f t="shared" ref="AC6:AC48" si="7">SMALL(F6:T6,7)</f>
        <v>0.10344827586206896</v>
      </c>
      <c r="AD6" s="284">
        <f t="shared" ref="AD6:AD48" si="8">SMALL(F6:T6,8)</f>
        <v>0.15384615384615385</v>
      </c>
      <c r="AE6" s="285">
        <f t="shared" ref="AE6:AE48" si="9">SUM(W6:AD6)</f>
        <v>0.63434978176357482</v>
      </c>
    </row>
    <row r="7" spans="1:31" s="264" customFormat="1" ht="13.35" customHeight="1" x14ac:dyDescent="0.2">
      <c r="A7" s="278">
        <v>2</v>
      </c>
      <c r="B7" s="106" t="s">
        <v>74</v>
      </c>
      <c r="C7" s="149" t="s">
        <v>163</v>
      </c>
      <c r="D7" s="280">
        <v>0.75694444444444453</v>
      </c>
      <c r="E7" s="286" t="s">
        <v>75</v>
      </c>
      <c r="F7" s="281">
        <v>1.5</v>
      </c>
      <c r="G7" s="281">
        <v>1.5</v>
      </c>
      <c r="H7" s="281">
        <f>VLOOKUP($B7, '[1]1905'!$B$6:$N$38, 13, FALSE)</f>
        <v>0.125</v>
      </c>
      <c r="I7" s="281">
        <f>VLOOKUP($B7, '[1]2605'!$B$6:$N$38, 13, FALSE)</f>
        <v>0.25925925925925924</v>
      </c>
      <c r="J7" s="281">
        <f>VLOOKUP($B7, '[1]0206'!$B$6:$N$38, 13, FALSE)</f>
        <v>3.4482758620689655E-2</v>
      </c>
      <c r="K7" s="281">
        <f>VLOOKUP($B7, '[1]0906'!$B$6:$N$38, 13, FALSE)</f>
        <v>3.8461538461538464E-2</v>
      </c>
      <c r="L7" s="281">
        <f>VLOOKUP($B7, '[1]1606'!$B$6:$N$38, 13, FALSE)</f>
        <v>0.83333333333333337</v>
      </c>
      <c r="M7" s="282"/>
      <c r="N7" s="281">
        <f>VLOOKUP($B7, '[1]1108'!$B$6:$N$38, 13, FALSE)</f>
        <v>0.14285714285714285</v>
      </c>
      <c r="O7" s="281">
        <f>VLOOKUP($B7, '[1]1808'!$B$6:$N$38, 13, FALSE)</f>
        <v>4.5454545454545456E-2</v>
      </c>
      <c r="P7" s="281">
        <f>VLOOKUP($B7, '[1]2508'!$B$6:$N$38, 13, FALSE)</f>
        <v>3.8461538461538464E-2</v>
      </c>
      <c r="Q7" s="281">
        <f>VLOOKUP($B7, '[1]0109'!$B$6:$N$38, 13, FALSE)</f>
        <v>3.8461538461538464E-2</v>
      </c>
      <c r="R7" s="281">
        <f>VLOOKUP($B7, '[1]0809'!$B$6:$N$38, 13, FALSE)</f>
        <v>0.57692307692307687</v>
      </c>
      <c r="S7" s="281">
        <f>VLOOKUP($B7, '[1]1509'!$B$6:$N$38, 13, FALSE)</f>
        <v>0.21428571428571427</v>
      </c>
      <c r="T7" s="278"/>
      <c r="U7" s="283">
        <f t="shared" si="0"/>
        <v>5.3469804461183772</v>
      </c>
      <c r="W7" s="283">
        <f t="shared" si="1"/>
        <v>3.4482758620689655E-2</v>
      </c>
      <c r="X7" s="283">
        <f t="shared" si="2"/>
        <v>3.8461538461538464E-2</v>
      </c>
      <c r="Y7" s="283">
        <f t="shared" si="3"/>
        <v>3.8461538461538464E-2</v>
      </c>
      <c r="Z7" s="283">
        <f t="shared" si="4"/>
        <v>3.8461538461538464E-2</v>
      </c>
      <c r="AA7" s="283">
        <f t="shared" si="5"/>
        <v>4.5454545454545456E-2</v>
      </c>
      <c r="AB7" s="283">
        <f t="shared" si="6"/>
        <v>0.125</v>
      </c>
      <c r="AC7" s="283">
        <f t="shared" si="7"/>
        <v>0.14285714285714285</v>
      </c>
      <c r="AD7" s="284">
        <f t="shared" si="8"/>
        <v>0.21428571428571427</v>
      </c>
      <c r="AE7" s="287">
        <f t="shared" si="9"/>
        <v>0.67746477660270765</v>
      </c>
    </row>
    <row r="8" spans="1:31" s="264" customFormat="1" ht="12.75" x14ac:dyDescent="0.2">
      <c r="A8" s="278">
        <v>3</v>
      </c>
      <c r="B8" s="106" t="s">
        <v>54</v>
      </c>
      <c r="C8" s="106" t="s">
        <v>57</v>
      </c>
      <c r="D8" s="280">
        <v>0.75</v>
      </c>
      <c r="E8" s="107" t="s">
        <v>55</v>
      </c>
      <c r="F8" s="281">
        <f>VLOOKUP($B8, '[1]0505'!$B$6:$N$40, 13, FALSE)</f>
        <v>6.6666666666666666E-2</v>
      </c>
      <c r="G8" s="281">
        <f>VLOOKUP($B8, '[1]1205'!$B$6:$N$38, 13, FALSE)</f>
        <v>0.26666666666666666</v>
      </c>
      <c r="H8" s="281">
        <f>VLOOKUP($B8, '[1]1905'!$B$6:$N$38, 13, FALSE)</f>
        <v>4.1666666666666664E-2</v>
      </c>
      <c r="I8" s="281">
        <f>VLOOKUP($B8, '[1]2605'!$B$6:$N$38, 13, FALSE)</f>
        <v>0.18518518518518517</v>
      </c>
      <c r="J8" s="281">
        <f>VLOOKUP($B8, '[1]0206'!$B$6:$N$38, 13, FALSE)</f>
        <v>0.20689655172413793</v>
      </c>
      <c r="K8" s="281">
        <f>VLOOKUP($B8, '[1]0906'!$B$6:$N$38, 13, FALSE)</f>
        <v>0.34615384615384615</v>
      </c>
      <c r="L8" s="281">
        <f>VLOOKUP($B8, '[1]1606'!$B$6:$N$38, 13, FALSE)</f>
        <v>0.20833333333333334</v>
      </c>
      <c r="M8" s="282"/>
      <c r="N8" s="281">
        <f>VLOOKUP($B8, '[1]1108'!$B$6:$N$38, 13, FALSE)</f>
        <v>9.5238095238095233E-2</v>
      </c>
      <c r="O8" s="281">
        <f>VLOOKUP($B8, '[1]1808'!$B$6:$N$38, 13, FALSE)</f>
        <v>0.36363636363636365</v>
      </c>
      <c r="P8" s="281">
        <f>VLOOKUP($B8, '[1]2508'!$B$6:$N$38, 13, FALSE)</f>
        <v>0.11538461538461539</v>
      </c>
      <c r="Q8" s="281">
        <f>VLOOKUP($B8, '[1]0109'!$B$6:$N$38, 13, FALSE)</f>
        <v>0.11538461538461539</v>
      </c>
      <c r="R8" s="281">
        <f>VLOOKUP($B8, '[1]0809'!$B$6:$N$38, 13, FALSE)</f>
        <v>3.8461538461538464E-2</v>
      </c>
      <c r="S8" s="281">
        <f>VLOOKUP($B8, '[1]1509'!$B$6:$N$38, 13, FALSE)</f>
        <v>3.5714285714285712E-2</v>
      </c>
      <c r="T8" s="278"/>
      <c r="U8" s="283">
        <f t="shared" si="0"/>
        <v>2.0853884302160162</v>
      </c>
      <c r="W8" s="283">
        <f t="shared" si="1"/>
        <v>3.5714285714285712E-2</v>
      </c>
      <c r="X8" s="283">
        <f t="shared" si="2"/>
        <v>3.8461538461538464E-2</v>
      </c>
      <c r="Y8" s="283">
        <f t="shared" si="3"/>
        <v>4.1666666666666664E-2</v>
      </c>
      <c r="Z8" s="283">
        <f t="shared" si="4"/>
        <v>6.6666666666666666E-2</v>
      </c>
      <c r="AA8" s="283">
        <f t="shared" si="5"/>
        <v>9.5238095238095233E-2</v>
      </c>
      <c r="AB8" s="283">
        <f t="shared" si="6"/>
        <v>0.11538461538461539</v>
      </c>
      <c r="AC8" s="283">
        <f t="shared" si="7"/>
        <v>0.11538461538461539</v>
      </c>
      <c r="AD8" s="284">
        <f t="shared" si="8"/>
        <v>0.18518518518518517</v>
      </c>
      <c r="AE8" s="288">
        <f t="shared" si="9"/>
        <v>0.69370166870166883</v>
      </c>
    </row>
    <row r="9" spans="1:31" s="264" customFormat="1" ht="12.75" x14ac:dyDescent="0.2">
      <c r="A9" s="278">
        <v>4</v>
      </c>
      <c r="B9" s="106" t="s">
        <v>67</v>
      </c>
      <c r="C9" s="215" t="s">
        <v>69</v>
      </c>
      <c r="D9" s="280">
        <v>0.75</v>
      </c>
      <c r="E9" s="216" t="s">
        <v>68</v>
      </c>
      <c r="F9" s="281">
        <f>VLOOKUP($B9, '[1]0505'!$B$6:$N$40, 13, FALSE)</f>
        <v>0.8666666666666667</v>
      </c>
      <c r="G9" s="281">
        <f>VLOOKUP($B9, '[1]1205'!$B$6:$N$38, 13, FALSE)</f>
        <v>0.46666666666666667</v>
      </c>
      <c r="H9" s="281">
        <f>VLOOKUP($B9, '[1]1905'!$B$6:$N$38, 13, FALSE)</f>
        <v>0.16666666666666666</v>
      </c>
      <c r="I9" s="281">
        <f>VLOOKUP($B9, '[1]2605'!$B$6:$N$38, 13, FALSE)</f>
        <v>7.407407407407407E-2</v>
      </c>
      <c r="J9" s="281">
        <f>VLOOKUP($B9, '[1]0206'!$B$6:$N$38, 13, FALSE)</f>
        <v>1.5</v>
      </c>
      <c r="K9" s="281">
        <f>VLOOKUP($B9, '[1]0906'!$B$6:$N$38, 13, FALSE)</f>
        <v>0.15384615384615385</v>
      </c>
      <c r="L9" s="281">
        <f>VLOOKUP($B9, '[1]1606'!$B$6:$N$38, 13, FALSE)</f>
        <v>8.3333333333333329E-2</v>
      </c>
      <c r="M9" s="282"/>
      <c r="N9" s="281">
        <f>VLOOKUP($B9, '[1]1108'!$B$6:$N$38, 13, FALSE)</f>
        <v>0.2857142857142857</v>
      </c>
      <c r="O9" s="281">
        <f>VLOOKUP($B9, '[1]1808'!$B$6:$N$38, 13, FALSE)</f>
        <v>1.5</v>
      </c>
      <c r="P9" s="281">
        <f>VLOOKUP($B9, '[1]2508'!$B$6:$N$38, 13, FALSE)</f>
        <v>0.53846153846153844</v>
      </c>
      <c r="Q9" s="281">
        <f>VLOOKUP($B9, '[1]0109'!$B$6:$N$38, 13, FALSE)</f>
        <v>0.19230769230769232</v>
      </c>
      <c r="R9" s="281">
        <f>VLOOKUP($B9, '[1]0809'!$B$6:$N$38, 13, FALSE)</f>
        <v>7.6923076923076927E-2</v>
      </c>
      <c r="S9" s="281">
        <f>VLOOKUP($B9, '[1]1509'!$B$6:$N$38, 13, FALSE)</f>
        <v>0.14285714285714285</v>
      </c>
      <c r="T9" s="281"/>
      <c r="U9" s="283">
        <f t="shared" si="0"/>
        <v>6.0475172975172979</v>
      </c>
      <c r="W9" s="283">
        <f t="shared" si="1"/>
        <v>7.407407407407407E-2</v>
      </c>
      <c r="X9" s="283">
        <f t="shared" si="2"/>
        <v>7.6923076923076927E-2</v>
      </c>
      <c r="Y9" s="283">
        <f t="shared" si="3"/>
        <v>8.3333333333333329E-2</v>
      </c>
      <c r="Z9" s="283">
        <f t="shared" si="4"/>
        <v>0.14285714285714285</v>
      </c>
      <c r="AA9" s="283">
        <f t="shared" si="5"/>
        <v>0.15384615384615385</v>
      </c>
      <c r="AB9" s="283">
        <f t="shared" si="6"/>
        <v>0.16666666666666666</v>
      </c>
      <c r="AC9" s="283">
        <f t="shared" si="7"/>
        <v>0.19230769230769232</v>
      </c>
      <c r="AD9" s="283">
        <f t="shared" si="8"/>
        <v>0.2857142857142857</v>
      </c>
      <c r="AE9" s="289">
        <f t="shared" si="9"/>
        <v>1.1757224257224257</v>
      </c>
    </row>
    <row r="10" spans="1:31" s="264" customFormat="1" ht="12.75" x14ac:dyDescent="0.2">
      <c r="A10" s="278">
        <v>5</v>
      </c>
      <c r="B10" s="158" t="s">
        <v>71</v>
      </c>
      <c r="C10" s="81" t="s">
        <v>72</v>
      </c>
      <c r="D10" s="280">
        <v>0.75</v>
      </c>
      <c r="E10" s="290" t="s">
        <v>55</v>
      </c>
      <c r="F10" s="281">
        <v>1.5</v>
      </c>
      <c r="G10" s="281">
        <v>1.5</v>
      </c>
      <c r="H10" s="281">
        <f>VLOOKUP($B10, '[1]1905'!$B$6:$N$38, 13, FALSE)</f>
        <v>0.29166666666666669</v>
      </c>
      <c r="I10" s="281">
        <f>VLOOKUP($B10, '[1]2605'!$B$6:$N$38, 13, FALSE)</f>
        <v>0.1111111111111111</v>
      </c>
      <c r="J10" s="281">
        <f>VLOOKUP($B10, '[1]0206'!$B$6:$N$38, 13, FALSE)</f>
        <v>0.2413793103448276</v>
      </c>
      <c r="K10" s="281">
        <f>VLOOKUP($B10, '[1]0906'!$B$6:$N$38, 13, FALSE)</f>
        <v>0.30769230769230771</v>
      </c>
      <c r="L10" s="281">
        <f>VLOOKUP($B10, '[1]1606'!$B$6:$N$38, 13, FALSE)</f>
        <v>0.41666666666666669</v>
      </c>
      <c r="M10" s="282"/>
      <c r="N10" s="281">
        <f>VLOOKUP($B10, '[1]1108'!$B$6:$N$38, 13, FALSE)</f>
        <v>0.7142857142857143</v>
      </c>
      <c r="O10" s="281">
        <f>VLOOKUP($B10, '[1]1808'!$B$6:$N$38, 13, FALSE)</f>
        <v>0.45454545454545453</v>
      </c>
      <c r="P10" s="281">
        <f>VLOOKUP($B10, '[1]2508'!$B$6:$N$38, 13, FALSE)</f>
        <v>0.30769230769230771</v>
      </c>
      <c r="Q10" s="281">
        <f>VLOOKUP($B10, '[1]0109'!$B$6:$N$38, 13, FALSE)</f>
        <v>7.6923076923076927E-2</v>
      </c>
      <c r="R10" s="281">
        <f>VLOOKUP($B10, '[1]0809'!$B$6:$N$38, 13, FALSE)</f>
        <v>0.15384615384615385</v>
      </c>
      <c r="S10" s="281">
        <f>VLOOKUP($B10, '[1]1509'!$B$6:$N$38, 13, FALSE)</f>
        <v>0.17857142857142858</v>
      </c>
      <c r="T10" s="278"/>
      <c r="U10" s="283">
        <f t="shared" si="0"/>
        <v>6.2543801983457152</v>
      </c>
      <c r="W10" s="283">
        <f t="shared" si="1"/>
        <v>7.6923076923076927E-2</v>
      </c>
      <c r="X10" s="283">
        <f t="shared" si="2"/>
        <v>0.1111111111111111</v>
      </c>
      <c r="Y10" s="283">
        <f t="shared" si="3"/>
        <v>0.15384615384615385</v>
      </c>
      <c r="Z10" s="283">
        <f t="shared" si="4"/>
        <v>0.17857142857142858</v>
      </c>
      <c r="AA10" s="283">
        <f t="shared" si="5"/>
        <v>0.2413793103448276</v>
      </c>
      <c r="AB10" s="283">
        <f t="shared" si="6"/>
        <v>0.29166666666666669</v>
      </c>
      <c r="AC10" s="283">
        <f t="shared" si="7"/>
        <v>0.30769230769230771</v>
      </c>
      <c r="AD10" s="283">
        <f t="shared" si="8"/>
        <v>0.30769230769230771</v>
      </c>
      <c r="AE10" s="283">
        <f t="shared" si="9"/>
        <v>1.6688823628478802</v>
      </c>
    </row>
    <row r="11" spans="1:31" s="264" customFormat="1" ht="12.75" x14ac:dyDescent="0.2">
      <c r="A11" s="278">
        <v>6</v>
      </c>
      <c r="B11" s="106" t="s">
        <v>84</v>
      </c>
      <c r="C11" s="106" t="s">
        <v>85</v>
      </c>
      <c r="D11" s="280">
        <v>0.75694444444444453</v>
      </c>
      <c r="E11" s="107" t="s">
        <v>75</v>
      </c>
      <c r="F11" s="281">
        <f>VLOOKUP($B11, '[1]0505'!$B$6:$N$40, 13, FALSE)</f>
        <v>0.46666666666666667</v>
      </c>
      <c r="G11" s="281">
        <f>VLOOKUP($B11, '[1]1205'!$B$6:$N$38, 13, FALSE)</f>
        <v>0.8666666666666667</v>
      </c>
      <c r="H11" s="281">
        <f>VLOOKUP($B11, '[1]1905'!$B$6:$N$38, 13, FALSE)</f>
        <v>0.58333333333333337</v>
      </c>
      <c r="I11" s="281">
        <f>VLOOKUP($B11, '[1]2605'!$B$6:$N$38, 13, FALSE)</f>
        <v>0.33333333333333331</v>
      </c>
      <c r="J11" s="281">
        <f>VLOOKUP($B11, '[1]0206'!$B$6:$N$38, 13, FALSE)</f>
        <v>0.58620689655172409</v>
      </c>
      <c r="K11" s="281">
        <f>VLOOKUP($B11, '[1]0906'!$B$6:$N$38, 13, FALSE)</f>
        <v>0.11538461538461539</v>
      </c>
      <c r="L11" s="281">
        <f>VLOOKUP($B11, '[1]1606'!$B$6:$N$38, 13, FALSE)</f>
        <v>0.45833333333333331</v>
      </c>
      <c r="M11" s="282"/>
      <c r="N11" s="291">
        <v>1.5</v>
      </c>
      <c r="O11" s="281">
        <f>VLOOKUP($B11, '[1]1808'!$B$6:$N$38, 13, FALSE)</f>
        <v>9.0909090909090912E-2</v>
      </c>
      <c r="P11" s="281">
        <f>VLOOKUP($B11, '[1]2508'!$B$6:$N$38, 13, FALSE)</f>
        <v>0.15384615384615385</v>
      </c>
      <c r="Q11" s="281">
        <f>VLOOKUP($B11, '[1]0109'!$B$6:$N$38, 13, FALSE)</f>
        <v>0.30769230769230771</v>
      </c>
      <c r="R11" s="281">
        <f>VLOOKUP($B11, '[1]0809'!$B$6:$N$38, 13, FALSE)</f>
        <v>0.11538461538461539</v>
      </c>
      <c r="S11" s="281">
        <f>VLOOKUP($B11, '[1]1509'!$B$6:$N$38, 13, FALSE)</f>
        <v>0.32142857142857145</v>
      </c>
      <c r="T11" s="278"/>
      <c r="U11" s="283">
        <f t="shared" si="0"/>
        <v>5.8991855845304118</v>
      </c>
      <c r="W11" s="283">
        <f t="shared" si="1"/>
        <v>9.0909090909090912E-2</v>
      </c>
      <c r="X11" s="283">
        <f t="shared" si="2"/>
        <v>0.11538461538461539</v>
      </c>
      <c r="Y11" s="283">
        <f t="shared" si="3"/>
        <v>0.11538461538461539</v>
      </c>
      <c r="Z11" s="283">
        <f t="shared" si="4"/>
        <v>0.15384615384615385</v>
      </c>
      <c r="AA11" s="283">
        <f t="shared" si="5"/>
        <v>0.30769230769230771</v>
      </c>
      <c r="AB11" s="283">
        <f t="shared" si="6"/>
        <v>0.32142857142857145</v>
      </c>
      <c r="AC11" s="283">
        <f t="shared" si="7"/>
        <v>0.33333333333333331</v>
      </c>
      <c r="AD11" s="283">
        <f t="shared" si="8"/>
        <v>0.45833333333333331</v>
      </c>
      <c r="AE11" s="283">
        <f t="shared" si="9"/>
        <v>1.8963120213120213</v>
      </c>
    </row>
    <row r="12" spans="1:31" s="264" customFormat="1" ht="12.75" x14ac:dyDescent="0.2">
      <c r="A12" s="278">
        <v>7</v>
      </c>
      <c r="B12" s="106" t="s">
        <v>164</v>
      </c>
      <c r="C12" s="110" t="s">
        <v>165</v>
      </c>
      <c r="D12" s="280">
        <v>0.75</v>
      </c>
      <c r="E12" s="107" t="s">
        <v>55</v>
      </c>
      <c r="F12" s="281">
        <f>VLOOKUP($B12, '[1]0505'!$B$6:$N$40, 13, FALSE)</f>
        <v>0.6</v>
      </c>
      <c r="G12" s="281">
        <f>VLOOKUP($B12, '[1]1205'!$B$6:$N$38, 13, FALSE)</f>
        <v>0.2</v>
      </c>
      <c r="H12" s="281">
        <f>VLOOKUP($B12, '[1]1905'!$B$6:$N$38, 13, FALSE)</f>
        <v>0.20833333333333334</v>
      </c>
      <c r="I12" s="281">
        <f>VLOOKUP($B12, '[1]2605'!$B$6:$N$38, 13, FALSE)</f>
        <v>0.14814814814814814</v>
      </c>
      <c r="J12" s="281">
        <f>VLOOKUP($B12, '[1]0206'!$B$6:$N$38, 13, FALSE)</f>
        <v>0.27586206896551724</v>
      </c>
      <c r="K12" s="281">
        <f>VLOOKUP($B12, '[1]0906'!$B$6:$N$38, 13, FALSE)</f>
        <v>0.65384615384615385</v>
      </c>
      <c r="L12" s="281">
        <f>VLOOKUP($B12, '[1]1606'!$B$6:$N$38, 13, FALSE)</f>
        <v>0.25</v>
      </c>
      <c r="M12" s="282"/>
      <c r="N12" s="281">
        <f>VLOOKUP($B12, '[1]1108'!$B$6:$N$38, 13, FALSE)</f>
        <v>0.38095238095238093</v>
      </c>
      <c r="O12" s="281">
        <f>VLOOKUP($B12, '[1]1808'!$B$6:$N$38, 13, FALSE)</f>
        <v>0.54545454545454541</v>
      </c>
      <c r="P12" s="281">
        <f>VLOOKUP($B12, '[1]2508'!$B$6:$N$38, 13, FALSE)</f>
        <v>0.69230769230769229</v>
      </c>
      <c r="Q12" s="281">
        <f>VLOOKUP($B12, '[1]0109'!$B$6:$N$38, 13, FALSE)</f>
        <v>0.5</v>
      </c>
      <c r="R12" s="281">
        <f>VLOOKUP($B12, '[1]0809'!$B$6:$N$38, 13, FALSE)</f>
        <v>0.26923076923076922</v>
      </c>
      <c r="S12" s="281">
        <v>1.5</v>
      </c>
      <c r="T12" s="278"/>
      <c r="U12" s="283">
        <f t="shared" si="0"/>
        <v>6.2241350922385399</v>
      </c>
      <c r="W12" s="283">
        <f t="shared" si="1"/>
        <v>0.14814814814814814</v>
      </c>
      <c r="X12" s="283">
        <f t="shared" si="2"/>
        <v>0.2</v>
      </c>
      <c r="Y12" s="283">
        <f t="shared" si="3"/>
        <v>0.20833333333333334</v>
      </c>
      <c r="Z12" s="283">
        <f t="shared" si="4"/>
        <v>0.25</v>
      </c>
      <c r="AA12" s="283">
        <f t="shared" si="5"/>
        <v>0.26923076923076922</v>
      </c>
      <c r="AB12" s="283">
        <f t="shared" si="6"/>
        <v>0.27586206896551724</v>
      </c>
      <c r="AC12" s="283">
        <f t="shared" si="7"/>
        <v>0.38095238095238093</v>
      </c>
      <c r="AD12" s="283">
        <f t="shared" si="8"/>
        <v>0.5</v>
      </c>
      <c r="AE12" s="283">
        <f t="shared" si="9"/>
        <v>2.232526700630149</v>
      </c>
    </row>
    <row r="13" spans="1:31" s="264" customFormat="1" ht="12.75" x14ac:dyDescent="0.2">
      <c r="A13" s="278">
        <v>8</v>
      </c>
      <c r="B13" s="106" t="s">
        <v>102</v>
      </c>
      <c r="C13" s="110" t="s">
        <v>103</v>
      </c>
      <c r="D13" s="280">
        <v>0.75694444444444453</v>
      </c>
      <c r="E13" s="107" t="s">
        <v>55</v>
      </c>
      <c r="F13" s="281">
        <f>VLOOKUP($B13, '[1]0505'!$B$6:$N$40, 13, FALSE)</f>
        <v>1.5</v>
      </c>
      <c r="G13" s="281">
        <v>1.5</v>
      </c>
      <c r="H13" s="281">
        <f>VLOOKUP($B13, '[1]1905'!$B$6:$N$38, 13, FALSE)</f>
        <v>0.79166666666666663</v>
      </c>
      <c r="I13" s="281">
        <f>VLOOKUP($B13, '[1]2605'!$B$6:$N$38, 13, FALSE)</f>
        <v>0.7407407407407407</v>
      </c>
      <c r="J13" s="281">
        <f>VLOOKUP($B13, '[1]0206'!$B$6:$N$38, 13, FALSE)</f>
        <v>6.8965517241379309E-2</v>
      </c>
      <c r="K13" s="281">
        <f>VLOOKUP($B13, '[1]0906'!$B$6:$N$38, 13, FALSE)</f>
        <v>0.19230769230769232</v>
      </c>
      <c r="L13" s="281">
        <f>VLOOKUP($B13, '[1]1606'!$B$6:$N$38, 13, FALSE)</f>
        <v>0.75</v>
      </c>
      <c r="M13" s="282"/>
      <c r="N13" s="281">
        <f>VLOOKUP($B13, '[1]1108'!$B$6:$N$38, 13, FALSE)</f>
        <v>0.52380952380952384</v>
      </c>
      <c r="O13" s="281">
        <f>VLOOKUP($B13, '[1]1808'!$B$6:$N$38, 13, FALSE)</f>
        <v>0.27272727272727271</v>
      </c>
      <c r="P13" s="281">
        <f>VLOOKUP($B13, '[1]2508'!$B$6:$N$38, 13, FALSE)</f>
        <v>0.34615384615384615</v>
      </c>
      <c r="Q13" s="281">
        <f>VLOOKUP($B13, '[1]0109'!$B$6:$N$38, 13, FALSE)</f>
        <v>0.23076923076923078</v>
      </c>
      <c r="R13" s="281">
        <f>VLOOKUP($B13, '[1]0809'!$B$6:$N$38, 13, FALSE)</f>
        <v>0.34615384615384615</v>
      </c>
      <c r="S13" s="281">
        <f>VLOOKUP($B13, '[1]1509'!$B$6:$N$38, 13, FALSE)</f>
        <v>0.5714285714285714</v>
      </c>
      <c r="T13" s="278"/>
      <c r="U13" s="283">
        <f t="shared" si="0"/>
        <v>7.8347229079987688</v>
      </c>
      <c r="W13" s="283">
        <f t="shared" si="1"/>
        <v>6.8965517241379309E-2</v>
      </c>
      <c r="X13" s="283">
        <f t="shared" si="2"/>
        <v>0.19230769230769232</v>
      </c>
      <c r="Y13" s="283">
        <f t="shared" si="3"/>
        <v>0.23076923076923078</v>
      </c>
      <c r="Z13" s="283">
        <f t="shared" si="4"/>
        <v>0.27272727272727271</v>
      </c>
      <c r="AA13" s="283">
        <f t="shared" si="5"/>
        <v>0.34615384615384615</v>
      </c>
      <c r="AB13" s="283">
        <f t="shared" si="6"/>
        <v>0.34615384615384615</v>
      </c>
      <c r="AC13" s="283">
        <f t="shared" si="7"/>
        <v>0.52380952380952384</v>
      </c>
      <c r="AD13" s="283">
        <f t="shared" si="8"/>
        <v>0.5714285714285714</v>
      </c>
      <c r="AE13" s="283">
        <f t="shared" si="9"/>
        <v>2.5523155005913623</v>
      </c>
    </row>
    <row r="14" spans="1:31" s="264" customFormat="1" ht="12.75" x14ac:dyDescent="0.2">
      <c r="A14" s="278">
        <v>9</v>
      </c>
      <c r="B14" s="81" t="s">
        <v>81</v>
      </c>
      <c r="C14" s="81" t="s">
        <v>82</v>
      </c>
      <c r="D14" s="280">
        <v>0.75694444444444453</v>
      </c>
      <c r="E14" s="82" t="s">
        <v>55</v>
      </c>
      <c r="F14" s="281">
        <f>VLOOKUP($B14, '[1]0505'!$B$6:$N$40, 13, FALSE)</f>
        <v>0.53333333333333333</v>
      </c>
      <c r="G14" s="281">
        <v>1.5</v>
      </c>
      <c r="H14" s="281">
        <f>VLOOKUP($B14, '[1]1905'!$B$6:$N$38, 13, FALSE)</f>
        <v>0.625</v>
      </c>
      <c r="I14" s="281">
        <f>VLOOKUP($B14, '[1]2605'!$B$6:$N$38, 13, FALSE)</f>
        <v>0.66666666666666663</v>
      </c>
      <c r="J14" s="281">
        <f>VLOOKUP($B14, '[1]0206'!$B$6:$N$38, 13, FALSE)</f>
        <v>0.31034482758620691</v>
      </c>
      <c r="K14" s="281">
        <f>VLOOKUP($B14, '[1]0906'!$B$6:$N$38, 13, FALSE)</f>
        <v>0.61538461538461542</v>
      </c>
      <c r="L14" s="281">
        <f>VLOOKUP($B14, '[1]1606'!$B$6:$N$38, 13, FALSE)</f>
        <v>0.70833333333333337</v>
      </c>
      <c r="M14" s="282"/>
      <c r="N14" s="281">
        <f>VLOOKUP($B14, '[1]1108'!$B$6:$N$38, 13, FALSE)</f>
        <v>0.42857142857142855</v>
      </c>
      <c r="O14" s="281">
        <f>VLOOKUP($B14, '[1]1808'!$B$6:$N$38, 13, FALSE)</f>
        <v>0.18181818181818182</v>
      </c>
      <c r="P14" s="281">
        <f>VLOOKUP($B14, '[1]2508'!$B$6:$N$38, 13, FALSE)</f>
        <v>0.26923076923076922</v>
      </c>
      <c r="Q14" s="281">
        <f>VLOOKUP($B14, '[1]0109'!$B$6:$N$38, 13, FALSE)</f>
        <v>0.42307692307692307</v>
      </c>
      <c r="R14" s="281">
        <f>VLOOKUP($B14, '[1]0809'!$B$6:$N$38, 13, FALSE)</f>
        <v>0.23076923076923078</v>
      </c>
      <c r="S14" s="281">
        <f>VLOOKUP($B14, '[1]1509'!$B$6:$N$38, 13, FALSE)</f>
        <v>0.2857142857142857</v>
      </c>
      <c r="T14" s="278"/>
      <c r="U14" s="283">
        <f t="shared" si="0"/>
        <v>6.7782435954849749</v>
      </c>
      <c r="W14" s="283">
        <f t="shared" si="1"/>
        <v>0.18181818181818182</v>
      </c>
      <c r="X14" s="283">
        <f t="shared" si="2"/>
        <v>0.23076923076923078</v>
      </c>
      <c r="Y14" s="283">
        <f t="shared" si="3"/>
        <v>0.26923076923076922</v>
      </c>
      <c r="Z14" s="283">
        <f t="shared" si="4"/>
        <v>0.2857142857142857</v>
      </c>
      <c r="AA14" s="283">
        <f t="shared" si="5"/>
        <v>0.31034482758620691</v>
      </c>
      <c r="AB14" s="283">
        <f t="shared" si="6"/>
        <v>0.42307692307692307</v>
      </c>
      <c r="AC14" s="283">
        <f t="shared" si="7"/>
        <v>0.42857142857142855</v>
      </c>
      <c r="AD14" s="283">
        <f t="shared" si="8"/>
        <v>0.53333333333333333</v>
      </c>
      <c r="AE14" s="283">
        <f t="shared" si="9"/>
        <v>2.6628589801003595</v>
      </c>
    </row>
    <row r="15" spans="1:31" s="264" customFormat="1" ht="14.45" customHeight="1" x14ac:dyDescent="0.2">
      <c r="A15" s="278">
        <v>10</v>
      </c>
      <c r="B15" s="81" t="s">
        <v>114</v>
      </c>
      <c r="C15" s="81" t="s">
        <v>166</v>
      </c>
      <c r="D15" s="280">
        <v>0.75</v>
      </c>
      <c r="E15" s="82" t="s">
        <v>55</v>
      </c>
      <c r="F15" s="281">
        <f>VLOOKUP($B15, '[1]0505'!$B$6:$N$40, 13, FALSE)</f>
        <v>0.2</v>
      </c>
      <c r="G15" s="281">
        <v>1.5</v>
      </c>
      <c r="H15" s="281">
        <f>VLOOKUP($B15, '[1]1905'!$B$6:$N$38, 13, FALSE)</f>
        <v>0.25</v>
      </c>
      <c r="I15" s="281">
        <f>VLOOKUP($B15, '[1]2605'!$B$6:$N$38, 13, FALSE)</f>
        <v>0.37037037037037035</v>
      </c>
      <c r="J15" s="281">
        <f>VLOOKUP($B15, '[1]0206'!$B$6:$N$38, 13, FALSE)</f>
        <v>0.13793103448275862</v>
      </c>
      <c r="K15" s="281">
        <f>VLOOKUP($B15, '[1]0906'!$B$6:$N$38, 13, FALSE)</f>
        <v>0.53846153846153844</v>
      </c>
      <c r="L15" s="281">
        <f>VLOOKUP($B15, '[1]1606'!$B$6:$N$38, 13, FALSE)</f>
        <v>0.58333333333333337</v>
      </c>
      <c r="M15" s="282"/>
      <c r="N15" s="281">
        <f>VLOOKUP($B15, '[1]1108'!$B$6:$N$38, 13, FALSE)</f>
        <v>0.33333333333333331</v>
      </c>
      <c r="O15" s="281">
        <f>VLOOKUP($B15, '[1]1808'!$B$6:$N$38, 13, FALSE)</f>
        <v>0.5</v>
      </c>
      <c r="P15" s="281">
        <v>1.5</v>
      </c>
      <c r="Q15" s="281">
        <v>1.5</v>
      </c>
      <c r="R15" s="281">
        <f>VLOOKUP($B15, '[1]0809'!$B$6:$N$38, 13, FALSE)</f>
        <v>0.42307692307692307</v>
      </c>
      <c r="S15" s="281">
        <f>VLOOKUP($B15, '[1]1509'!$B$6:$N$38, 13, FALSE)</f>
        <v>0.7142857142857143</v>
      </c>
      <c r="T15" s="278"/>
      <c r="U15" s="283">
        <f t="shared" si="0"/>
        <v>8.5507922473439706</v>
      </c>
      <c r="W15" s="283">
        <f t="shared" si="1"/>
        <v>0.13793103448275862</v>
      </c>
      <c r="X15" s="283">
        <f t="shared" si="2"/>
        <v>0.2</v>
      </c>
      <c r="Y15" s="283">
        <f t="shared" si="3"/>
        <v>0.25</v>
      </c>
      <c r="Z15" s="283">
        <f t="shared" si="4"/>
        <v>0.33333333333333331</v>
      </c>
      <c r="AA15" s="283">
        <f t="shared" si="5"/>
        <v>0.37037037037037035</v>
      </c>
      <c r="AB15" s="283">
        <f t="shared" si="6"/>
        <v>0.42307692307692307</v>
      </c>
      <c r="AC15" s="283">
        <f t="shared" si="7"/>
        <v>0.5</v>
      </c>
      <c r="AD15" s="283">
        <f t="shared" si="8"/>
        <v>0.53846153846153844</v>
      </c>
      <c r="AE15" s="283">
        <f t="shared" si="9"/>
        <v>2.753173199724924</v>
      </c>
    </row>
    <row r="16" spans="1:31" s="264" customFormat="1" ht="14.45" customHeight="1" x14ac:dyDescent="0.2">
      <c r="A16" s="278">
        <v>11</v>
      </c>
      <c r="B16" s="106" t="s">
        <v>94</v>
      </c>
      <c r="C16" s="106" t="s">
        <v>95</v>
      </c>
      <c r="D16" s="280">
        <v>0.75694444444444453</v>
      </c>
      <c r="E16" s="107" t="s">
        <v>55</v>
      </c>
      <c r="F16" s="281">
        <f>VLOOKUP($B16, '[1]0505'!$B$6:$N$40, 13, FALSE)</f>
        <v>0.33333333333333331</v>
      </c>
      <c r="G16" s="281">
        <f>VLOOKUP($B16, '[1]1205'!$B$6:$N$38, 13, FALSE)</f>
        <v>0.4</v>
      </c>
      <c r="H16" s="281">
        <f>VLOOKUP($B16, '[1]1905'!$B$6:$N$38, 13, FALSE)</f>
        <v>0.41666666666666669</v>
      </c>
      <c r="I16" s="281">
        <f>VLOOKUP($B16, '[1]2605'!$B$6:$N$38, 13, FALSE)</f>
        <v>0.55555555555555558</v>
      </c>
      <c r="J16" s="281">
        <f>VLOOKUP($B16, '[1]0206'!$B$6:$N$38, 13, FALSE)</f>
        <v>0.48275862068965519</v>
      </c>
      <c r="K16" s="281">
        <f>VLOOKUP($B16, '[1]0906'!$B$6:$N$38, 13, FALSE)</f>
        <v>0.46153846153846156</v>
      </c>
      <c r="L16" s="281">
        <f>VLOOKUP($B16, '[1]1606'!$B$6:$N$38, 13, FALSE)</f>
        <v>0.5</v>
      </c>
      <c r="M16" s="282"/>
      <c r="N16" s="281">
        <f>VLOOKUP($B16, '[1]1108'!$B$6:$N$38, 13, FALSE)</f>
        <v>0.23809523809523808</v>
      </c>
      <c r="O16" s="281">
        <f>VLOOKUP($B16, '[1]1808'!$B$6:$N$38, 13, FALSE)</f>
        <v>0.31818181818181818</v>
      </c>
      <c r="P16" s="281">
        <f>VLOOKUP($B16, '[1]2508'!$B$6:$N$38, 13, FALSE)</f>
        <v>0.42307692307692307</v>
      </c>
      <c r="Q16" s="281">
        <f>VLOOKUP($B16, '[1]0109'!$B$6:$N$38, 13, FALSE)</f>
        <v>0.34615384615384615</v>
      </c>
      <c r="R16" s="281">
        <f>VLOOKUP($B16, '[1]0809'!$B$6:$N$38, 13, FALSE)</f>
        <v>0.73076923076923073</v>
      </c>
      <c r="S16" s="281">
        <f>VLOOKUP($B16, '[1]1509'!$B$6:$N$38, 13, FALSE)</f>
        <v>0.4642857142857143</v>
      </c>
      <c r="T16" s="278"/>
      <c r="U16" s="283">
        <f t="shared" si="0"/>
        <v>5.6704154083464431</v>
      </c>
      <c r="W16" s="283">
        <f t="shared" si="1"/>
        <v>0.23809523809523808</v>
      </c>
      <c r="X16" s="283">
        <f t="shared" si="2"/>
        <v>0.31818181818181818</v>
      </c>
      <c r="Y16" s="283">
        <f t="shared" si="3"/>
        <v>0.33333333333333331</v>
      </c>
      <c r="Z16" s="283">
        <f t="shared" si="4"/>
        <v>0.34615384615384615</v>
      </c>
      <c r="AA16" s="283">
        <f t="shared" si="5"/>
        <v>0.4</v>
      </c>
      <c r="AB16" s="283">
        <f t="shared" si="6"/>
        <v>0.41666666666666669</v>
      </c>
      <c r="AC16" s="283">
        <f t="shared" si="7"/>
        <v>0.42307692307692307</v>
      </c>
      <c r="AD16" s="283">
        <f t="shared" si="8"/>
        <v>0.46153846153846156</v>
      </c>
      <c r="AE16" s="283">
        <f t="shared" si="9"/>
        <v>2.9370462870462868</v>
      </c>
    </row>
    <row r="17" spans="1:31" s="264" customFormat="1" ht="14.45" customHeight="1" x14ac:dyDescent="0.2">
      <c r="A17" s="278">
        <v>12</v>
      </c>
      <c r="B17" s="215" t="s">
        <v>167</v>
      </c>
      <c r="C17" s="106" t="s">
        <v>168</v>
      </c>
      <c r="D17" s="280">
        <v>0.75694444444444453</v>
      </c>
      <c r="E17" s="107" t="s">
        <v>55</v>
      </c>
      <c r="F17" s="281">
        <f>VLOOKUP($B17, '[1]0505'!$B$6:$N$40, 13, FALSE)</f>
        <v>0.13333333333333333</v>
      </c>
      <c r="G17" s="281">
        <f>VLOOKUP($B17, '[1]1205'!$B$6:$N$38, 13, FALSE)</f>
        <v>0.33333333333333331</v>
      </c>
      <c r="H17" s="281">
        <f>VLOOKUP($B17, '[1]1905'!$B$6:$N$38, 13, FALSE)</f>
        <v>0.375</v>
      </c>
      <c r="I17" s="281">
        <f>VLOOKUP($B17, '[1]2605'!$B$6:$N$38, 13, FALSE)</f>
        <v>0.29629629629629628</v>
      </c>
      <c r="J17" s="281">
        <v>1.5</v>
      </c>
      <c r="K17" s="281">
        <f>VLOOKUP($B17, '[1]0906'!$B$6:$N$38, 13, FALSE)</f>
        <v>0.26923076923076922</v>
      </c>
      <c r="L17" s="281">
        <f>VLOOKUP($B17, '[1]1606'!$B$6:$N$38, 13, FALSE)</f>
        <v>0.125</v>
      </c>
      <c r="M17" s="282"/>
      <c r="N17" s="291">
        <v>1.5</v>
      </c>
      <c r="O17" s="291">
        <v>1.5</v>
      </c>
      <c r="P17" s="281">
        <v>1.5</v>
      </c>
      <c r="Q17" s="281">
        <v>1.5</v>
      </c>
      <c r="R17" s="281">
        <v>1.5</v>
      </c>
      <c r="S17" s="281">
        <v>1.5</v>
      </c>
      <c r="T17" s="278"/>
      <c r="U17" s="283">
        <f t="shared" si="0"/>
        <v>12.032193732193733</v>
      </c>
      <c r="W17" s="283">
        <f t="shared" si="1"/>
        <v>0.125</v>
      </c>
      <c r="X17" s="283">
        <f t="shared" si="2"/>
        <v>0.13333333333333333</v>
      </c>
      <c r="Y17" s="283">
        <f t="shared" si="3"/>
        <v>0.26923076923076922</v>
      </c>
      <c r="Z17" s="283">
        <f t="shared" si="4"/>
        <v>0.29629629629629628</v>
      </c>
      <c r="AA17" s="283">
        <f t="shared" si="5"/>
        <v>0.33333333333333331</v>
      </c>
      <c r="AB17" s="283">
        <f t="shared" si="6"/>
        <v>0.375</v>
      </c>
      <c r="AC17" s="283">
        <f t="shared" si="7"/>
        <v>1.5</v>
      </c>
      <c r="AD17" s="283">
        <f t="shared" si="8"/>
        <v>1.5</v>
      </c>
      <c r="AE17" s="283">
        <f t="shared" si="9"/>
        <v>4.5321937321937318</v>
      </c>
    </row>
    <row r="18" spans="1:31" s="264" customFormat="1" ht="14.45" customHeight="1" x14ac:dyDescent="0.2">
      <c r="A18" s="278">
        <v>13</v>
      </c>
      <c r="B18" s="81" t="s">
        <v>124</v>
      </c>
      <c r="C18" s="158" t="s">
        <v>125</v>
      </c>
      <c r="D18" s="280">
        <v>0.75694444444444453</v>
      </c>
      <c r="E18" s="290" t="s">
        <v>55</v>
      </c>
      <c r="F18" s="291">
        <v>1.5</v>
      </c>
      <c r="G18" s="291">
        <v>1.5</v>
      </c>
      <c r="H18" s="291">
        <v>1.5</v>
      </c>
      <c r="I18" s="291">
        <v>1.5</v>
      </c>
      <c r="J18" s="291">
        <v>1.5</v>
      </c>
      <c r="K18" s="291">
        <v>1.5</v>
      </c>
      <c r="L18" s="281">
        <f>VLOOKUP($B18, '[1]1606'!$B$6:$N$38, 13, FALSE)</f>
        <v>0.16666666666666666</v>
      </c>
      <c r="M18" s="282"/>
      <c r="N18" s="281">
        <f>VLOOKUP($B18, '[1]1108'!$B$6:$N$38, 13, FALSE)</f>
        <v>4.7619047619047616E-2</v>
      </c>
      <c r="O18" s="281">
        <f>VLOOKUP($B18, '[1]1808'!$B$6:$N$38, 13, FALSE)</f>
        <v>0.13636363636363635</v>
      </c>
      <c r="P18" s="281">
        <f>VLOOKUP($B18, '[1]2508'!$B$6:$N$38, 13, FALSE)</f>
        <v>7.6923076923076927E-2</v>
      </c>
      <c r="Q18" s="281">
        <f>VLOOKUP($B18, '[1]0109'!$B$6:$N$38, 13, FALSE)</f>
        <v>0.57692307692307687</v>
      </c>
      <c r="R18" s="281">
        <f>VLOOKUP($B18, '[1]0809'!$B$6:$N$38, 13, FALSE)</f>
        <v>0.53846153846153844</v>
      </c>
      <c r="S18" s="281">
        <f>VLOOKUP($B18, '[1]1509'!$B$6:$N$38, 13, FALSE)</f>
        <v>1.5</v>
      </c>
      <c r="T18" s="278"/>
      <c r="U18" s="283">
        <f t="shared" si="0"/>
        <v>12.042957042957042</v>
      </c>
      <c r="W18" s="283">
        <f t="shared" si="1"/>
        <v>4.7619047619047616E-2</v>
      </c>
      <c r="X18" s="283">
        <f t="shared" si="2"/>
        <v>7.6923076923076927E-2</v>
      </c>
      <c r="Y18" s="283">
        <f t="shared" si="3"/>
        <v>0.13636363636363635</v>
      </c>
      <c r="Z18" s="283">
        <f t="shared" si="4"/>
        <v>0.16666666666666666</v>
      </c>
      <c r="AA18" s="283">
        <f t="shared" si="5"/>
        <v>0.53846153846153844</v>
      </c>
      <c r="AB18" s="283">
        <f t="shared" si="6"/>
        <v>0.57692307692307687</v>
      </c>
      <c r="AC18" s="283">
        <f t="shared" si="7"/>
        <v>1.5</v>
      </c>
      <c r="AD18" s="283">
        <f t="shared" si="8"/>
        <v>1.5</v>
      </c>
      <c r="AE18" s="283">
        <f t="shared" si="9"/>
        <v>4.5429570429570427</v>
      </c>
    </row>
    <row r="19" spans="1:31" s="264" customFormat="1" ht="14.45" customHeight="1" x14ac:dyDescent="0.2">
      <c r="A19" s="278">
        <v>14</v>
      </c>
      <c r="B19" s="81" t="s">
        <v>169</v>
      </c>
      <c r="C19" s="81" t="s">
        <v>170</v>
      </c>
      <c r="D19" s="280">
        <v>0.75694444444444453</v>
      </c>
      <c r="E19" s="82" t="s">
        <v>55</v>
      </c>
      <c r="F19" s="281">
        <f>VLOOKUP($B19, '[1]0505'!$B$6:$N$40, 13, FALSE)</f>
        <v>0.26666666666666666</v>
      </c>
      <c r="G19" s="281">
        <f>VLOOKUP($B19, '[1]1205'!$B$6:$N$38, 13, FALSE)</f>
        <v>0.13333333333333333</v>
      </c>
      <c r="H19" s="281">
        <f>VLOOKUP($B19, '[1]1905'!$B$6:$N$38, 13, FALSE)</f>
        <v>0.54166666666666663</v>
      </c>
      <c r="I19" s="281">
        <v>1.5</v>
      </c>
      <c r="J19" s="281">
        <v>1.5</v>
      </c>
      <c r="K19" s="281">
        <f>VLOOKUP($B19, '[1]0906'!$B$6:$N$38, 13, FALSE)</f>
        <v>0.23076923076923078</v>
      </c>
      <c r="L19" s="281">
        <v>1.5</v>
      </c>
      <c r="M19" s="282"/>
      <c r="N19" s="291">
        <v>1.5</v>
      </c>
      <c r="O19" s="281">
        <f>VLOOKUP($B19, '[1]1808'!$B$6:$N$38, 13, FALSE)</f>
        <v>0.72727272727272729</v>
      </c>
      <c r="P19" s="281">
        <f>VLOOKUP($B19, '[1]2508'!$B$6:$N$38, 13, FALSE)</f>
        <v>0.46153846153846156</v>
      </c>
      <c r="Q19" s="281">
        <f>VLOOKUP($B19, '[1]0109'!$B$6:$N$38, 13, FALSE)</f>
        <v>0.69230769230769229</v>
      </c>
      <c r="R19" s="281">
        <v>1.5</v>
      </c>
      <c r="S19" s="281">
        <v>1.5</v>
      </c>
      <c r="T19" s="281"/>
      <c r="U19" s="283">
        <f t="shared" si="0"/>
        <v>12.053554778554778</v>
      </c>
      <c r="W19" s="283">
        <f t="shared" si="1"/>
        <v>0.13333333333333333</v>
      </c>
      <c r="X19" s="283">
        <f t="shared" si="2"/>
        <v>0.23076923076923078</v>
      </c>
      <c r="Y19" s="283">
        <f t="shared" si="3"/>
        <v>0.26666666666666666</v>
      </c>
      <c r="Z19" s="283">
        <f t="shared" si="4"/>
        <v>0.46153846153846156</v>
      </c>
      <c r="AA19" s="283">
        <f t="shared" si="5"/>
        <v>0.54166666666666663</v>
      </c>
      <c r="AB19" s="283">
        <f t="shared" si="6"/>
        <v>0.69230769230769229</v>
      </c>
      <c r="AC19" s="283">
        <f t="shared" si="7"/>
        <v>0.72727272727272729</v>
      </c>
      <c r="AD19" s="283">
        <f t="shared" si="8"/>
        <v>1.5</v>
      </c>
      <c r="AE19" s="283">
        <f t="shared" si="9"/>
        <v>4.553554778554779</v>
      </c>
    </row>
    <row r="20" spans="1:31" s="264" customFormat="1" ht="14.45" customHeight="1" x14ac:dyDescent="0.2">
      <c r="A20" s="278">
        <v>15</v>
      </c>
      <c r="B20" s="162" t="s">
        <v>117</v>
      </c>
      <c r="C20" s="170" t="s">
        <v>118</v>
      </c>
      <c r="D20" s="280">
        <v>0.75694444444444453</v>
      </c>
      <c r="E20" s="163" t="s">
        <v>75</v>
      </c>
      <c r="F20" s="281">
        <f>VLOOKUP($B20, '[1]0505'!$B$6:$N$40, 13, FALSE)</f>
        <v>0.66666666666666663</v>
      </c>
      <c r="G20" s="281">
        <v>1.5</v>
      </c>
      <c r="H20" s="281">
        <f>VLOOKUP($B20, '[1]1905'!$B$6:$N$38, 13, FALSE)</f>
        <v>0.5</v>
      </c>
      <c r="I20" s="281">
        <v>1.5</v>
      </c>
      <c r="J20" s="281">
        <f>VLOOKUP($B20, '[1]0206'!$B$6:$N$38, 13, FALSE)</f>
        <v>0.34482758620689657</v>
      </c>
      <c r="K20" s="281">
        <f>VLOOKUP($B20, '[1]0906'!$B$6:$N$38, 13, FALSE)</f>
        <v>0.57692307692307687</v>
      </c>
      <c r="L20" s="281">
        <f>VLOOKUP($B20, '[1]1606'!$B$6:$N$38, 13, FALSE)</f>
        <v>0.625</v>
      </c>
      <c r="M20" s="282"/>
      <c r="N20" s="291">
        <v>1.5</v>
      </c>
      <c r="O20" s="281">
        <f>VLOOKUP($B20, '[1]1808'!$B$6:$N$38, 13, FALSE)</f>
        <v>0.68181818181818177</v>
      </c>
      <c r="P20" s="281">
        <f>VLOOKUP($B20, '[1]2508'!$B$6:$N$38, 13, FALSE)</f>
        <v>0.61538461538461542</v>
      </c>
      <c r="Q20" s="281">
        <f>VLOOKUP($B20, '[1]0109'!$B$6:$N$38, 13, FALSE)</f>
        <v>0.73076923076923073</v>
      </c>
      <c r="R20" s="281">
        <f>VLOOKUP($B20, '[1]0809'!$B$6:$N$38, 13, FALSE)</f>
        <v>0.92307692307692313</v>
      </c>
      <c r="S20" s="281">
        <f>VLOOKUP($B20, '[1]1509'!$B$6:$N$38, 13, FALSE)</f>
        <v>0.75</v>
      </c>
      <c r="T20" s="278"/>
      <c r="U20" s="283">
        <f t="shared" si="0"/>
        <v>10.914466280845589</v>
      </c>
      <c r="W20" s="283">
        <f t="shared" si="1"/>
        <v>0.34482758620689657</v>
      </c>
      <c r="X20" s="283">
        <f t="shared" si="2"/>
        <v>0.5</v>
      </c>
      <c r="Y20" s="283">
        <f t="shared" si="3"/>
        <v>0.57692307692307687</v>
      </c>
      <c r="Z20" s="283">
        <f t="shared" si="4"/>
        <v>0.61538461538461542</v>
      </c>
      <c r="AA20" s="283">
        <f t="shared" si="5"/>
        <v>0.625</v>
      </c>
      <c r="AB20" s="283">
        <f t="shared" si="6"/>
        <v>0.66666666666666663</v>
      </c>
      <c r="AC20" s="283">
        <f t="shared" si="7"/>
        <v>0.68181818181818177</v>
      </c>
      <c r="AD20" s="283">
        <f t="shared" si="8"/>
        <v>0.73076923076923073</v>
      </c>
      <c r="AE20" s="283">
        <f t="shared" si="9"/>
        <v>4.7413893577686679</v>
      </c>
    </row>
    <row r="21" spans="1:31" s="264" customFormat="1" ht="14.45" customHeight="1" x14ac:dyDescent="0.2">
      <c r="A21" s="278">
        <v>16</v>
      </c>
      <c r="B21" s="162" t="s">
        <v>105</v>
      </c>
      <c r="C21" s="170" t="s">
        <v>106</v>
      </c>
      <c r="D21" s="280">
        <v>0.75</v>
      </c>
      <c r="E21" s="163" t="s">
        <v>75</v>
      </c>
      <c r="F21" s="281">
        <v>1.5</v>
      </c>
      <c r="G21" s="281">
        <f>VLOOKUP($B21, '[1]1205'!$B$6:$N$38, 13, FALSE)</f>
        <v>0.8</v>
      </c>
      <c r="H21" s="281">
        <f>VLOOKUP($B21, '[1]1905'!$B$6:$N$38, 13, FALSE)</f>
        <v>0.75</v>
      </c>
      <c r="I21" s="281">
        <f>VLOOKUP($B21, '[1]2605'!$B$6:$N$38, 13, FALSE)</f>
        <v>0.59259259259259256</v>
      </c>
      <c r="J21" s="281">
        <f>VLOOKUP($B21, '[1]0206'!$B$6:$N$38, 13, FALSE)</f>
        <v>0.44827586206896552</v>
      </c>
      <c r="K21" s="281">
        <f>VLOOKUP($B21, '[1]0906'!$B$6:$N$38, 13, FALSE)</f>
        <v>0.88461538461538458</v>
      </c>
      <c r="L21" s="281">
        <v>1.5</v>
      </c>
      <c r="M21" s="282"/>
      <c r="N21" s="281">
        <f>VLOOKUP($B21, '[1]1108'!$B$6:$N$38, 13, FALSE)</f>
        <v>0.95238095238095233</v>
      </c>
      <c r="O21" s="291">
        <v>1.5</v>
      </c>
      <c r="P21" s="281">
        <f>VLOOKUP($B21, '[1]2508'!$B$6:$N$38, 13, FALSE)</f>
        <v>0.38461538461538464</v>
      </c>
      <c r="Q21" s="281">
        <f>VLOOKUP($B21, '[1]0109'!$B$6:$N$38, 13, FALSE)</f>
        <v>0.53846153846153844</v>
      </c>
      <c r="R21" s="281">
        <v>1.5</v>
      </c>
      <c r="S21" s="281">
        <f>VLOOKUP($B21, '[1]1509'!$B$6:$N$38, 13, FALSE)</f>
        <v>0.6071428571428571</v>
      </c>
      <c r="T21" s="278"/>
      <c r="U21" s="283">
        <f t="shared" si="0"/>
        <v>11.958084571877675</v>
      </c>
      <c r="W21" s="283">
        <f t="shared" si="1"/>
        <v>0.38461538461538464</v>
      </c>
      <c r="X21" s="283">
        <f t="shared" si="2"/>
        <v>0.44827586206896552</v>
      </c>
      <c r="Y21" s="283">
        <f t="shared" si="3"/>
        <v>0.53846153846153844</v>
      </c>
      <c r="Z21" s="283">
        <f t="shared" si="4"/>
        <v>0.59259259259259256</v>
      </c>
      <c r="AA21" s="283">
        <f t="shared" si="5"/>
        <v>0.6071428571428571</v>
      </c>
      <c r="AB21" s="283">
        <f t="shared" si="6"/>
        <v>0.75</v>
      </c>
      <c r="AC21" s="283">
        <f t="shared" si="7"/>
        <v>0.8</v>
      </c>
      <c r="AD21" s="283">
        <f t="shared" si="8"/>
        <v>0.88461538461538458</v>
      </c>
      <c r="AE21" s="283">
        <f t="shared" si="9"/>
        <v>5.0057036194967228</v>
      </c>
    </row>
    <row r="22" spans="1:31" s="264" customFormat="1" ht="14.45" customHeight="1" x14ac:dyDescent="0.2">
      <c r="A22" s="278">
        <v>17</v>
      </c>
      <c r="B22" s="106" t="s">
        <v>171</v>
      </c>
      <c r="C22" s="106" t="s">
        <v>172</v>
      </c>
      <c r="D22" s="280">
        <v>0.75694444444444453</v>
      </c>
      <c r="E22" s="107" t="s">
        <v>55</v>
      </c>
      <c r="F22" s="291">
        <v>1.5</v>
      </c>
      <c r="G22" s="281">
        <v>1.5</v>
      </c>
      <c r="H22" s="281">
        <v>1.5</v>
      </c>
      <c r="I22" s="281">
        <f>VLOOKUP($B22, '[1]2605'!$B$6:$N$38, 13, FALSE)</f>
        <v>0.40740740740740738</v>
      </c>
      <c r="J22" s="281">
        <v>1.5</v>
      </c>
      <c r="K22" s="281">
        <f>VLOOKUP($B22, '[1]0906'!$B$6:$N$38, 13, FALSE)</f>
        <v>0.42307692307692307</v>
      </c>
      <c r="L22" s="281">
        <f>VLOOKUP($B22, '[1]1606'!$B$6:$N$38, 13, FALSE)</f>
        <v>0.33333333333333331</v>
      </c>
      <c r="M22" s="282"/>
      <c r="N22" s="291">
        <v>1.5</v>
      </c>
      <c r="O22" s="291">
        <v>1.5</v>
      </c>
      <c r="P22" s="281">
        <f>VLOOKUP($B22, '[1]2508'!$B$6:$N$38, 13, FALSE)</f>
        <v>0.23076923076923078</v>
      </c>
      <c r="Q22" s="281">
        <f>VLOOKUP($B22, '[1]0109'!$B$6:$N$38, 13, FALSE)</f>
        <v>0.26923076923076922</v>
      </c>
      <c r="R22" s="281">
        <f>VLOOKUP($B22, '[1]0809'!$B$6:$N$38, 13, FALSE)</f>
        <v>0.5</v>
      </c>
      <c r="S22" s="281">
        <v>1.5</v>
      </c>
      <c r="T22" s="278"/>
      <c r="U22" s="283">
        <f t="shared" si="0"/>
        <v>12.663817663817664</v>
      </c>
      <c r="W22" s="283">
        <f t="shared" si="1"/>
        <v>0.23076923076923078</v>
      </c>
      <c r="X22" s="283">
        <f t="shared" si="2"/>
        <v>0.26923076923076922</v>
      </c>
      <c r="Y22" s="283">
        <f t="shared" si="3"/>
        <v>0.33333333333333331</v>
      </c>
      <c r="Z22" s="283">
        <f t="shared" si="4"/>
        <v>0.40740740740740738</v>
      </c>
      <c r="AA22" s="283">
        <f t="shared" si="5"/>
        <v>0.42307692307692307</v>
      </c>
      <c r="AB22" s="283">
        <f t="shared" si="6"/>
        <v>0.5</v>
      </c>
      <c r="AC22" s="283">
        <f t="shared" si="7"/>
        <v>1.5</v>
      </c>
      <c r="AD22" s="283">
        <f t="shared" si="8"/>
        <v>1.5</v>
      </c>
      <c r="AE22" s="283">
        <f t="shared" si="9"/>
        <v>5.1638176638176638</v>
      </c>
    </row>
    <row r="23" spans="1:31" s="264" customFormat="1" ht="14.45" customHeight="1" x14ac:dyDescent="0.2">
      <c r="A23" s="278">
        <v>18</v>
      </c>
      <c r="B23" s="106" t="s">
        <v>89</v>
      </c>
      <c r="C23" s="292" t="s">
        <v>57</v>
      </c>
      <c r="D23" s="280">
        <v>0.75</v>
      </c>
      <c r="E23" s="293" t="s">
        <v>75</v>
      </c>
      <c r="F23" s="291">
        <v>1.5</v>
      </c>
      <c r="G23" s="281">
        <v>1.5</v>
      </c>
      <c r="H23" s="281">
        <v>1.5</v>
      </c>
      <c r="I23" s="281">
        <f>VLOOKUP($B23, '[1]2605'!$B$6:$N$38, 13, FALSE)</f>
        <v>0.22222222222222221</v>
      </c>
      <c r="J23" s="281">
        <f>VLOOKUP($B23, '[1]0206'!$B$6:$N$38, 13, FALSE)</f>
        <v>0.41379310344827586</v>
      </c>
      <c r="K23" s="281">
        <v>1.5</v>
      </c>
      <c r="L23" s="281">
        <v>1.5</v>
      </c>
      <c r="M23" s="282"/>
      <c r="N23" s="291">
        <v>1.5</v>
      </c>
      <c r="O23" s="291">
        <v>1.5</v>
      </c>
      <c r="P23" s="281">
        <f>VLOOKUP($B23, '[1]2508'!$B$6:$N$38, 13, FALSE)</f>
        <v>0.5</v>
      </c>
      <c r="Q23" s="281">
        <f>VLOOKUP($B23, '[1]0109'!$B$6:$N$38, 13, FALSE)</f>
        <v>0.46153846153846156</v>
      </c>
      <c r="R23" s="281">
        <f>VLOOKUP($B23, '[1]0809'!$B$6:$N$38, 13, FALSE)</f>
        <v>0.19230769230769232</v>
      </c>
      <c r="S23" s="281">
        <f>VLOOKUP($B23, '[1]1509'!$B$6:$N$38, 13, FALSE)</f>
        <v>0.39285714285714285</v>
      </c>
      <c r="T23" s="278"/>
      <c r="U23" s="283">
        <f t="shared" si="0"/>
        <v>12.682718622373795</v>
      </c>
      <c r="W23" s="283">
        <f t="shared" si="1"/>
        <v>0.19230769230769232</v>
      </c>
      <c r="X23" s="283">
        <f t="shared" si="2"/>
        <v>0.22222222222222221</v>
      </c>
      <c r="Y23" s="283">
        <f t="shared" si="3"/>
        <v>0.39285714285714285</v>
      </c>
      <c r="Z23" s="283">
        <f t="shared" si="4"/>
        <v>0.41379310344827586</v>
      </c>
      <c r="AA23" s="283">
        <f t="shared" si="5"/>
        <v>0.46153846153846156</v>
      </c>
      <c r="AB23" s="283">
        <f t="shared" si="6"/>
        <v>0.5</v>
      </c>
      <c r="AC23" s="283">
        <f t="shared" si="7"/>
        <v>1.5</v>
      </c>
      <c r="AD23" s="283">
        <f t="shared" si="8"/>
        <v>1.5</v>
      </c>
      <c r="AE23" s="283">
        <f t="shared" si="9"/>
        <v>5.1827186223737947</v>
      </c>
    </row>
    <row r="24" spans="1:31" s="264" customFormat="1" ht="14.45" customHeight="1" x14ac:dyDescent="0.2">
      <c r="A24" s="278">
        <v>19</v>
      </c>
      <c r="B24" s="106" t="s">
        <v>173</v>
      </c>
      <c r="C24" s="170" t="s">
        <v>174</v>
      </c>
      <c r="D24" s="280">
        <v>0.75</v>
      </c>
      <c r="E24" s="293" t="s">
        <v>55</v>
      </c>
      <c r="F24" s="281">
        <f>VLOOKUP($B24, '[1]0505'!$B$6:$N$40, 13, FALSE)</f>
        <v>0.73333333333333328</v>
      </c>
      <c r="G24" s="281">
        <f>VLOOKUP($B24, '[1]1205'!$B$6:$N$38, 13, FALSE)</f>
        <v>0.6</v>
      </c>
      <c r="H24" s="281">
        <f>VLOOKUP($B24, '[1]1905'!$B$6:$N$38, 13, FALSE)</f>
        <v>0.45833333333333331</v>
      </c>
      <c r="I24" s="281">
        <f>VLOOKUP($B24, '[1]2605'!$B$6:$N$38, 13, FALSE)</f>
        <v>0.70370370370370372</v>
      </c>
      <c r="J24" s="281">
        <f>VLOOKUP($B24, '[1]0206'!$B$6:$N$38, 13, FALSE)</f>
        <v>0.65517241379310343</v>
      </c>
      <c r="K24" s="281">
        <f>VLOOKUP($B24, '[1]0906'!$B$6:$N$38, 13, FALSE)</f>
        <v>0.69230769230769229</v>
      </c>
      <c r="L24" s="281">
        <v>1.5</v>
      </c>
      <c r="M24" s="282"/>
      <c r="N24" s="281">
        <f>VLOOKUP($B24, '[1]1108'!$B$6:$N$38, 13, FALSE)</f>
        <v>0.8571428571428571</v>
      </c>
      <c r="O24" s="291">
        <v>1.5</v>
      </c>
      <c r="P24" s="281">
        <f>VLOOKUP($B24, '[1]2508'!$B$6:$N$38, 13, FALSE)</f>
        <v>0.73076923076923073</v>
      </c>
      <c r="Q24" s="281">
        <f>VLOOKUP($B24, '[1]0109'!$B$6:$N$38, 13, FALSE)</f>
        <v>0.84615384615384615</v>
      </c>
      <c r="R24" s="281">
        <v>1.5</v>
      </c>
      <c r="S24" s="281">
        <v>1.5</v>
      </c>
      <c r="T24" s="278"/>
      <c r="U24" s="283">
        <f t="shared" si="0"/>
        <v>12.276916410537099</v>
      </c>
      <c r="W24" s="283">
        <f t="shared" si="1"/>
        <v>0.45833333333333331</v>
      </c>
      <c r="X24" s="283">
        <f t="shared" si="2"/>
        <v>0.6</v>
      </c>
      <c r="Y24" s="283">
        <f t="shared" si="3"/>
        <v>0.65517241379310343</v>
      </c>
      <c r="Z24" s="283">
        <f t="shared" si="4"/>
        <v>0.69230769230769229</v>
      </c>
      <c r="AA24" s="283">
        <f t="shared" si="5"/>
        <v>0.70370370370370372</v>
      </c>
      <c r="AB24" s="283">
        <f t="shared" si="6"/>
        <v>0.73076923076923073</v>
      </c>
      <c r="AC24" s="283">
        <f t="shared" si="7"/>
        <v>0.73333333333333328</v>
      </c>
      <c r="AD24" s="283">
        <f t="shared" si="8"/>
        <v>0.84615384615384615</v>
      </c>
      <c r="AE24" s="283">
        <f t="shared" si="9"/>
        <v>5.4197735533942426</v>
      </c>
    </row>
    <row r="25" spans="1:31" s="264" customFormat="1" ht="14.45" customHeight="1" x14ac:dyDescent="0.2">
      <c r="A25" s="278">
        <v>20</v>
      </c>
      <c r="B25" s="106" t="s">
        <v>175</v>
      </c>
      <c r="C25" s="294" t="s">
        <v>176</v>
      </c>
      <c r="D25" s="280">
        <v>0.75</v>
      </c>
      <c r="E25" s="295" t="s">
        <v>64</v>
      </c>
      <c r="F25" s="291">
        <v>1.5</v>
      </c>
      <c r="G25" s="281">
        <v>1.5</v>
      </c>
      <c r="H25" s="281">
        <v>1.5</v>
      </c>
      <c r="I25" s="281">
        <f>VLOOKUP($B25, '[1]2605'!$B$6:$N$38, 13, FALSE)</f>
        <v>0.51851851851851849</v>
      </c>
      <c r="J25" s="281">
        <f>VLOOKUP($B25, '[1]0206'!$B$6:$N$38, 13, FALSE)</f>
        <v>0.37931034482758619</v>
      </c>
      <c r="K25" s="281">
        <f>VLOOKUP($B25, '[1]0906'!$B$6:$N$38, 13, FALSE)</f>
        <v>0.84615384615384615</v>
      </c>
      <c r="L25" s="281">
        <f>VLOOKUP($B25, '[1]1606'!$B$6:$N$38, 13, FALSE)</f>
        <v>0.875</v>
      </c>
      <c r="M25" s="282"/>
      <c r="N25" s="281">
        <f>VLOOKUP($B25, '[1]1108'!$B$6:$N$38, 13, FALSE)</f>
        <v>0.61904761904761907</v>
      </c>
      <c r="O25" s="281">
        <f>VLOOKUP($B25, '[1]1808'!$B$6:$N$38, 13, FALSE)</f>
        <v>0.40909090909090912</v>
      </c>
      <c r="P25" s="281">
        <v>1.5</v>
      </c>
      <c r="Q25" s="281">
        <f>VLOOKUP($B25, '[1]0109'!$B$6:$N$38, 13, FALSE)</f>
        <v>0.38461538461538464</v>
      </c>
      <c r="R25" s="281">
        <v>1.5</v>
      </c>
      <c r="S25" s="281">
        <v>1.5</v>
      </c>
      <c r="T25" s="278"/>
      <c r="U25" s="283">
        <f t="shared" si="0"/>
        <v>13.031736622253863</v>
      </c>
      <c r="W25" s="283">
        <f t="shared" si="1"/>
        <v>0.37931034482758619</v>
      </c>
      <c r="X25" s="283">
        <f t="shared" si="2"/>
        <v>0.38461538461538464</v>
      </c>
      <c r="Y25" s="283">
        <f t="shared" si="3"/>
        <v>0.40909090909090912</v>
      </c>
      <c r="Z25" s="283">
        <f t="shared" si="4"/>
        <v>0.51851851851851849</v>
      </c>
      <c r="AA25" s="283">
        <f t="shared" si="5"/>
        <v>0.61904761904761907</v>
      </c>
      <c r="AB25" s="283">
        <f t="shared" si="6"/>
        <v>0.84615384615384615</v>
      </c>
      <c r="AC25" s="283">
        <f t="shared" si="7"/>
        <v>0.875</v>
      </c>
      <c r="AD25" s="283">
        <f t="shared" si="8"/>
        <v>1.5</v>
      </c>
      <c r="AE25" s="283">
        <f t="shared" si="9"/>
        <v>5.531736622253864</v>
      </c>
    </row>
    <row r="26" spans="1:31" ht="14.45" customHeight="1" x14ac:dyDescent="0.25">
      <c r="A26" s="278">
        <v>21</v>
      </c>
      <c r="B26" s="106" t="s">
        <v>111</v>
      </c>
      <c r="C26" s="149" t="s">
        <v>112</v>
      </c>
      <c r="D26" s="280">
        <v>0.75</v>
      </c>
      <c r="E26" s="278" t="s">
        <v>75</v>
      </c>
      <c r="F26" s="291">
        <v>1.5</v>
      </c>
      <c r="G26" s="291">
        <v>1.5</v>
      </c>
      <c r="H26" s="291">
        <v>1.5</v>
      </c>
      <c r="I26" s="291">
        <v>1.5</v>
      </c>
      <c r="J26" s="281">
        <f>VLOOKUP($B26, '[1]0206'!$B$6:$N$38, 13, FALSE)</f>
        <v>0.55172413793103448</v>
      </c>
      <c r="K26" s="281">
        <f>VLOOKUP($B26, '[1]0906'!$B$6:$N$38, 13, FALSE)</f>
        <v>0.76923076923076927</v>
      </c>
      <c r="L26" s="281">
        <f>VLOOKUP($B26, '[1]1606'!$B$6:$N$38, 13, FALSE)</f>
        <v>0.29166666666666669</v>
      </c>
      <c r="M26" s="282"/>
      <c r="N26" s="281">
        <f>VLOOKUP($B26, '[1]1108'!$B$6:$N$38, 13, FALSE)</f>
        <v>0.66666666666666663</v>
      </c>
      <c r="O26" s="281">
        <f>VLOOKUP($B26, '[1]1808'!$B$6:$N$38, 13, FALSE)</f>
        <v>0.63636363636363635</v>
      </c>
      <c r="P26" s="281">
        <v>1.5</v>
      </c>
      <c r="Q26" s="281">
        <f>VLOOKUP($B26, '[1]0109'!$B$6:$N$38, 13, FALSE)</f>
        <v>0.65384615384615385</v>
      </c>
      <c r="R26" s="281">
        <v>1.5</v>
      </c>
      <c r="S26" s="281">
        <f>VLOOKUP($B26, '[1]1509'!$B$6:$N$38, 13, FALSE)</f>
        <v>0.6785714285714286</v>
      </c>
      <c r="T26" s="278"/>
      <c r="U26" s="283">
        <f t="shared" si="0"/>
        <v>13.248069459276357</v>
      </c>
      <c r="V26" s="264"/>
      <c r="W26" s="283">
        <f t="shared" si="1"/>
        <v>0.29166666666666669</v>
      </c>
      <c r="X26" s="283">
        <f t="shared" si="2"/>
        <v>0.55172413793103448</v>
      </c>
      <c r="Y26" s="283">
        <f t="shared" si="3"/>
        <v>0.63636363636363635</v>
      </c>
      <c r="Z26" s="283">
        <f t="shared" si="4"/>
        <v>0.65384615384615385</v>
      </c>
      <c r="AA26" s="283">
        <f t="shared" si="5"/>
        <v>0.66666666666666663</v>
      </c>
      <c r="AB26" s="283">
        <f t="shared" si="6"/>
        <v>0.6785714285714286</v>
      </c>
      <c r="AC26" s="283">
        <f t="shared" si="7"/>
        <v>0.76923076923076927</v>
      </c>
      <c r="AD26" s="283">
        <f t="shared" si="8"/>
        <v>1.5</v>
      </c>
      <c r="AE26" s="283">
        <f t="shared" si="9"/>
        <v>5.7480694592763557</v>
      </c>
    </row>
    <row r="27" spans="1:31" ht="14.45" customHeight="1" x14ac:dyDescent="0.25">
      <c r="A27" s="278">
        <v>22</v>
      </c>
      <c r="B27" s="106" t="s">
        <v>177</v>
      </c>
      <c r="C27" s="106" t="s">
        <v>178</v>
      </c>
      <c r="D27" s="280">
        <v>0.75694444444444453</v>
      </c>
      <c r="E27" s="295" t="s">
        <v>75</v>
      </c>
      <c r="F27" s="291">
        <v>1.5</v>
      </c>
      <c r="G27" s="281">
        <v>1.5</v>
      </c>
      <c r="H27" s="281">
        <v>1.5</v>
      </c>
      <c r="I27" s="281">
        <f>VLOOKUP($B27, '[1]2605'!$B$6:$N$38, 13, FALSE)</f>
        <v>0.48148148148148145</v>
      </c>
      <c r="J27" s="281">
        <f>VLOOKUP($B27, '[1]0206'!$B$6:$N$38, 13, FALSE)</f>
        <v>0.17241379310344829</v>
      </c>
      <c r="K27" s="281">
        <f>VLOOKUP($B27, '[1]0906'!$B$6:$N$38, 13, FALSE)</f>
        <v>0.38461538461538464</v>
      </c>
      <c r="L27" s="281">
        <f>VLOOKUP($B27, '[1]1606'!$B$6:$N$38, 13, FALSE)</f>
        <v>0.375</v>
      </c>
      <c r="M27" s="282"/>
      <c r="N27" s="281">
        <f>VLOOKUP($B27, '[1]1108'!$B$6:$N$38, 13, FALSE)</f>
        <v>0.5714285714285714</v>
      </c>
      <c r="O27" s="291">
        <v>1.5</v>
      </c>
      <c r="P27" s="281">
        <v>1.5</v>
      </c>
      <c r="Q27" s="281">
        <v>1.5</v>
      </c>
      <c r="R27" s="281">
        <v>1.5</v>
      </c>
      <c r="S27" s="281">
        <v>1.5</v>
      </c>
      <c r="T27" s="296"/>
      <c r="U27" s="283">
        <f t="shared" si="0"/>
        <v>13.984939230628886</v>
      </c>
      <c r="V27" s="264"/>
      <c r="W27" s="283">
        <f t="shared" si="1"/>
        <v>0.17241379310344829</v>
      </c>
      <c r="X27" s="283">
        <f t="shared" si="2"/>
        <v>0.375</v>
      </c>
      <c r="Y27" s="283">
        <f t="shared" si="3"/>
        <v>0.38461538461538464</v>
      </c>
      <c r="Z27" s="283">
        <f t="shared" si="4"/>
        <v>0.48148148148148145</v>
      </c>
      <c r="AA27" s="283">
        <f t="shared" si="5"/>
        <v>0.5714285714285714</v>
      </c>
      <c r="AB27" s="283">
        <f t="shared" si="6"/>
        <v>1.5</v>
      </c>
      <c r="AC27" s="283">
        <f t="shared" si="7"/>
        <v>1.5</v>
      </c>
      <c r="AD27" s="283">
        <f t="shared" si="8"/>
        <v>1.5</v>
      </c>
      <c r="AE27" s="283">
        <f t="shared" si="9"/>
        <v>6.4849392306288856</v>
      </c>
    </row>
    <row r="28" spans="1:31" ht="14.45" customHeight="1" x14ac:dyDescent="0.25">
      <c r="A28" s="278">
        <v>23</v>
      </c>
      <c r="B28" s="106" t="s">
        <v>134</v>
      </c>
      <c r="C28" s="106" t="s">
        <v>112</v>
      </c>
      <c r="D28" s="280">
        <v>0.75</v>
      </c>
      <c r="E28" s="295" t="s">
        <v>55</v>
      </c>
      <c r="F28" s="281">
        <f>VLOOKUP($B28, '[1]0505'!$B$6:$N$40, 13, FALSE)</f>
        <v>0.8</v>
      </c>
      <c r="G28" s="281">
        <f>VLOOKUP($B28, '[1]1205'!$B$6:$N$38, 13, FALSE)</f>
        <v>0.53333333333333333</v>
      </c>
      <c r="H28" s="281">
        <f>VLOOKUP($B28, '[1]1905'!$B$6:$N$38, 13, FALSE)</f>
        <v>0.91666666666666663</v>
      </c>
      <c r="I28" s="281">
        <f>VLOOKUP($B28, '[1]2605'!$B$6:$N$38, 13, FALSE)</f>
        <v>0.96296296296296291</v>
      </c>
      <c r="J28" s="281">
        <f>VLOOKUP($B28, '[1]0206'!$B$6:$N$38, 13, FALSE)</f>
        <v>0.7931034482758621</v>
      </c>
      <c r="K28" s="281">
        <f>VLOOKUP($B28, '[1]0906'!$B$6:$N$38, 13, FALSE)</f>
        <v>0.92307692307692313</v>
      </c>
      <c r="L28" s="281">
        <v>1.5</v>
      </c>
      <c r="M28" s="282"/>
      <c r="N28" s="291">
        <v>1.5</v>
      </c>
      <c r="O28" s="291">
        <v>1.5</v>
      </c>
      <c r="P28" s="281">
        <f>VLOOKUP($B28, '[1]2508'!$B$6:$N$38, 13, FALSE)</f>
        <v>0.96153846153846156</v>
      </c>
      <c r="Q28" s="281">
        <v>1.5</v>
      </c>
      <c r="R28" s="281">
        <f>VLOOKUP($B28, '[1]0809'!$B$6:$N$38, 13, FALSE)</f>
        <v>0.65384615384615385</v>
      </c>
      <c r="S28" s="281">
        <f>VLOOKUP($B28, '[1]1509'!$B$6:$N$38, 13, FALSE)</f>
        <v>1.5</v>
      </c>
      <c r="T28" s="278"/>
      <c r="U28" s="283">
        <f t="shared" si="0"/>
        <v>14.044527949700363</v>
      </c>
      <c r="V28" s="264"/>
      <c r="W28" s="283">
        <f t="shared" si="1"/>
        <v>0.53333333333333333</v>
      </c>
      <c r="X28" s="283">
        <f t="shared" si="2"/>
        <v>0.65384615384615385</v>
      </c>
      <c r="Y28" s="283">
        <f t="shared" si="3"/>
        <v>0.7931034482758621</v>
      </c>
      <c r="Z28" s="283">
        <f t="shared" si="4"/>
        <v>0.8</v>
      </c>
      <c r="AA28" s="283">
        <f t="shared" si="5"/>
        <v>0.91666666666666663</v>
      </c>
      <c r="AB28" s="283">
        <f t="shared" si="6"/>
        <v>0.92307692307692313</v>
      </c>
      <c r="AC28" s="283">
        <f t="shared" si="7"/>
        <v>0.96153846153846156</v>
      </c>
      <c r="AD28" s="283">
        <f t="shared" si="8"/>
        <v>0.96296296296296291</v>
      </c>
      <c r="AE28" s="283">
        <f t="shared" si="9"/>
        <v>6.5445279497003632</v>
      </c>
    </row>
    <row r="29" spans="1:31" ht="14.45" customHeight="1" x14ac:dyDescent="0.25">
      <c r="A29" s="278">
        <v>24</v>
      </c>
      <c r="B29" s="106" t="s">
        <v>128</v>
      </c>
      <c r="C29" s="106" t="s">
        <v>129</v>
      </c>
      <c r="D29" s="280">
        <v>0.75694444444444453</v>
      </c>
      <c r="E29" s="295" t="s">
        <v>75</v>
      </c>
      <c r="F29" s="281">
        <v>1.5</v>
      </c>
      <c r="G29" s="281">
        <f>VLOOKUP($B29, '[1]1205'!$B$6:$N$38, 13, FALSE)</f>
        <v>1</v>
      </c>
      <c r="H29" s="281">
        <v>1.5</v>
      </c>
      <c r="I29" s="281">
        <v>1.5</v>
      </c>
      <c r="J29" s="281">
        <v>1.5</v>
      </c>
      <c r="K29" s="281">
        <v>1.5</v>
      </c>
      <c r="L29" s="281">
        <v>1.5</v>
      </c>
      <c r="M29" s="282"/>
      <c r="N29" s="281">
        <f>VLOOKUP($B29, '[1]1108'!$B$6:$N$38, 13, FALSE)</f>
        <v>0.76190476190476186</v>
      </c>
      <c r="O29" s="281">
        <f>VLOOKUP($B29, '[1]1808'!$B$6:$N$38, 13, FALSE)</f>
        <v>0.59090909090909094</v>
      </c>
      <c r="P29" s="281">
        <f>VLOOKUP($B29, '[1]2508'!$B$6:$N$38, 13, FALSE)</f>
        <v>0.19230769230769232</v>
      </c>
      <c r="Q29" s="281">
        <f>VLOOKUP($B29, '[1]0109'!$B$6:$N$38, 13, FALSE)</f>
        <v>0.61538461538461542</v>
      </c>
      <c r="R29" s="281">
        <f>VLOOKUP($B29, '[1]0809'!$B$6:$N$38, 13, FALSE)</f>
        <v>0.61538461538461542</v>
      </c>
      <c r="S29" s="281">
        <f>VLOOKUP($B29, '[1]1509'!$B$6:$N$38, 13, FALSE)</f>
        <v>1.5</v>
      </c>
      <c r="T29" s="278"/>
      <c r="U29" s="283">
        <f t="shared" si="0"/>
        <v>14.275890775890776</v>
      </c>
      <c r="V29" s="264"/>
      <c r="W29" s="283">
        <f t="shared" si="1"/>
        <v>0.19230769230769232</v>
      </c>
      <c r="X29" s="283">
        <f t="shared" si="2"/>
        <v>0.59090909090909094</v>
      </c>
      <c r="Y29" s="283">
        <f t="shared" si="3"/>
        <v>0.61538461538461542</v>
      </c>
      <c r="Z29" s="283">
        <f t="shared" si="4"/>
        <v>0.61538461538461542</v>
      </c>
      <c r="AA29" s="283">
        <f t="shared" si="5"/>
        <v>0.76190476190476186</v>
      </c>
      <c r="AB29" s="283">
        <f t="shared" si="6"/>
        <v>1</v>
      </c>
      <c r="AC29" s="283">
        <f t="shared" si="7"/>
        <v>1.5</v>
      </c>
      <c r="AD29" s="283">
        <f t="shared" si="8"/>
        <v>1.5</v>
      </c>
      <c r="AE29" s="283">
        <f t="shared" si="9"/>
        <v>6.775890775890776</v>
      </c>
    </row>
    <row r="30" spans="1:31" ht="14.45" customHeight="1" x14ac:dyDescent="0.25">
      <c r="A30" s="278">
        <v>25</v>
      </c>
      <c r="B30" s="106" t="s">
        <v>108</v>
      </c>
      <c r="C30" s="110" t="s">
        <v>179</v>
      </c>
      <c r="D30" s="280">
        <v>0.75</v>
      </c>
      <c r="E30" s="295" t="s">
        <v>55</v>
      </c>
      <c r="F30" s="281">
        <f>VLOOKUP($B30, '[1]0505'!$B$6:$N$40, 13, FALSE)</f>
        <v>1</v>
      </c>
      <c r="G30" s="281">
        <f>VLOOKUP($B30, '[1]1205'!$B$6:$N$38, 13, FALSE)</f>
        <v>0.93333333333333335</v>
      </c>
      <c r="H30" s="281">
        <f>VLOOKUP($B30, '[1]1905'!$B$6:$N$38, 13, FALSE)</f>
        <v>0.95833333333333337</v>
      </c>
      <c r="I30" s="281">
        <f>VLOOKUP($B30, '[1]2605'!$B$6:$N$38, 13, FALSE)</f>
        <v>0.85185185185185186</v>
      </c>
      <c r="J30" s="281">
        <f>VLOOKUP($B30, '[1]0206'!$B$6:$N$38, 13, FALSE)</f>
        <v>0.86206896551724133</v>
      </c>
      <c r="K30" s="281">
        <v>1.5</v>
      </c>
      <c r="L30" s="281">
        <f>VLOOKUP($B30, '[1]1606'!$B$6:$N$38, 13, FALSE)</f>
        <v>1</v>
      </c>
      <c r="M30" s="282"/>
      <c r="N30" s="281">
        <f>VLOOKUP($B30, '[1]1108'!$B$6:$N$38, 13, FALSE)</f>
        <v>0.90476190476190477</v>
      </c>
      <c r="O30" s="281">
        <f>VLOOKUP($B30, '[1]1808'!$B$6:$N$38, 13, FALSE)</f>
        <v>0.86363636363636365</v>
      </c>
      <c r="P30" s="281">
        <f>VLOOKUP($B30, '[1]2508'!$B$6:$N$38, 13, FALSE)</f>
        <v>1</v>
      </c>
      <c r="Q30" s="281">
        <f>VLOOKUP($B30, '[1]0109'!$B$6:$N$38, 13, FALSE)</f>
        <v>0.96153846153846156</v>
      </c>
      <c r="R30" s="281">
        <f>VLOOKUP($B30, '[1]0809'!$B$6:$N$38, 13, FALSE)</f>
        <v>0.88461538461538458</v>
      </c>
      <c r="S30" s="281">
        <f>VLOOKUP($B30, '[1]1509'!$B$6:$N$38, 13, FALSE)</f>
        <v>0.6428571428571429</v>
      </c>
      <c r="T30" s="278"/>
      <c r="U30" s="283">
        <f t="shared" si="0"/>
        <v>12.362996741445016</v>
      </c>
      <c r="V30" s="264"/>
      <c r="W30" s="283">
        <f t="shared" si="1"/>
        <v>0.6428571428571429</v>
      </c>
      <c r="X30" s="283">
        <f t="shared" si="2"/>
        <v>0.85185185185185186</v>
      </c>
      <c r="Y30" s="283">
        <f t="shared" si="3"/>
        <v>0.86206896551724133</v>
      </c>
      <c r="Z30" s="283">
        <f t="shared" si="4"/>
        <v>0.86363636363636365</v>
      </c>
      <c r="AA30" s="283">
        <f t="shared" si="5"/>
        <v>0.88461538461538458</v>
      </c>
      <c r="AB30" s="283">
        <f t="shared" si="6"/>
        <v>0.90476190476190477</v>
      </c>
      <c r="AC30" s="283">
        <f t="shared" si="7"/>
        <v>0.93333333333333335</v>
      </c>
      <c r="AD30" s="283">
        <f t="shared" si="8"/>
        <v>0.95833333333333337</v>
      </c>
      <c r="AE30" s="283">
        <f t="shared" si="9"/>
        <v>6.9014582799065565</v>
      </c>
    </row>
    <row r="31" spans="1:31" ht="14.45" customHeight="1" x14ac:dyDescent="0.25">
      <c r="A31" s="278">
        <v>26</v>
      </c>
      <c r="B31" s="106" t="s">
        <v>63</v>
      </c>
      <c r="C31" s="81" t="s">
        <v>180</v>
      </c>
      <c r="D31" s="280">
        <v>0.75</v>
      </c>
      <c r="E31" s="295" t="s">
        <v>64</v>
      </c>
      <c r="F31" s="291">
        <v>1.5</v>
      </c>
      <c r="G31" s="281">
        <v>1.5</v>
      </c>
      <c r="H31" s="281">
        <v>1.5</v>
      </c>
      <c r="I31" s="281">
        <f>VLOOKUP($B31, '[1]2605'!$B$6:$N$38, 13, FALSE)</f>
        <v>0.62962962962962965</v>
      </c>
      <c r="J31" s="281">
        <f>VLOOKUP($B31, '[1]0206'!$B$6:$N$38, 13, FALSE)</f>
        <v>0.68965517241379315</v>
      </c>
      <c r="K31" s="281">
        <f>VLOOKUP($B31, '[1]0906'!$B$6:$N$38, 13, FALSE)</f>
        <v>0.73076923076923073</v>
      </c>
      <c r="L31" s="281">
        <f>VLOOKUP($B31, '[1]1606'!$B$6:$N$38, 13, FALSE)</f>
        <v>0.79166666666666663</v>
      </c>
      <c r="M31" s="282"/>
      <c r="N31" s="291">
        <v>1.5</v>
      </c>
      <c r="O31" s="291">
        <v>1.5</v>
      </c>
      <c r="P31" s="281">
        <v>1.5</v>
      </c>
      <c r="Q31" s="281">
        <v>1.5</v>
      </c>
      <c r="R31" s="281">
        <f>VLOOKUP($B31, '[1]0809'!$B$6:$N$38, 13, FALSE)</f>
        <v>0.96153846153846156</v>
      </c>
      <c r="S31" s="281">
        <f>VLOOKUP($B31, '[1]1509'!$B$6:$N$38, 13, FALSE)</f>
        <v>0.10714285714285714</v>
      </c>
      <c r="T31" s="278"/>
      <c r="U31" s="283">
        <f t="shared" si="0"/>
        <v>14.41040201816064</v>
      </c>
      <c r="W31" s="283">
        <f t="shared" si="1"/>
        <v>0.10714285714285714</v>
      </c>
      <c r="X31" s="283">
        <f t="shared" si="2"/>
        <v>0.62962962962962965</v>
      </c>
      <c r="Y31" s="283">
        <f t="shared" si="3"/>
        <v>0.68965517241379315</v>
      </c>
      <c r="Z31" s="283">
        <f t="shared" si="4"/>
        <v>0.73076923076923073</v>
      </c>
      <c r="AA31" s="283">
        <f t="shared" si="5"/>
        <v>0.79166666666666663</v>
      </c>
      <c r="AB31" s="283">
        <f t="shared" si="6"/>
        <v>0.96153846153846156</v>
      </c>
      <c r="AC31" s="283">
        <f t="shared" si="7"/>
        <v>1.5</v>
      </c>
      <c r="AD31" s="283">
        <f t="shared" si="8"/>
        <v>1.5</v>
      </c>
      <c r="AE31" s="283">
        <f t="shared" si="9"/>
        <v>6.9104020181606387</v>
      </c>
    </row>
    <row r="32" spans="1:31" ht="14.45" customHeight="1" x14ac:dyDescent="0.25">
      <c r="A32" s="278">
        <v>27</v>
      </c>
      <c r="B32" s="106" t="s">
        <v>99</v>
      </c>
      <c r="C32" s="149" t="s">
        <v>100</v>
      </c>
      <c r="D32" s="280">
        <v>0.75</v>
      </c>
      <c r="E32" s="286" t="s">
        <v>75</v>
      </c>
      <c r="F32" s="291">
        <v>1.5</v>
      </c>
      <c r="G32" s="291">
        <v>1.5</v>
      </c>
      <c r="H32" s="291">
        <v>1.5</v>
      </c>
      <c r="I32" s="291">
        <v>1.5</v>
      </c>
      <c r="J32" s="281">
        <f>VLOOKUP($B32, '[1]0206'!$B$6:$N$38, 13, FALSE)</f>
        <v>0.72413793103448276</v>
      </c>
      <c r="K32" s="281">
        <v>1.5</v>
      </c>
      <c r="L32" s="281">
        <v>1.5</v>
      </c>
      <c r="M32" s="282"/>
      <c r="N32" s="281">
        <f>VLOOKUP($B32, '[1]1108'!$B$6:$N$38, 13, FALSE)</f>
        <v>0.47619047619047616</v>
      </c>
      <c r="O32" s="281">
        <f>VLOOKUP($B32, '[1]1808'!$B$6:$N$38, 13, FALSE)</f>
        <v>0.81818181818181823</v>
      </c>
      <c r="P32" s="281">
        <f>VLOOKUP($B32, '[1]2508'!$B$6:$N$38, 13, FALSE)</f>
        <v>0.76923076923076927</v>
      </c>
      <c r="Q32" s="281">
        <f>VLOOKUP($B32, '[1]0109'!$B$6:$N$38, 13, FALSE)</f>
        <v>0.80769230769230771</v>
      </c>
      <c r="R32" s="281">
        <v>1.5</v>
      </c>
      <c r="S32" s="281">
        <f>VLOOKUP($B32, '[1]1509'!$B$6:$N$38, 13, FALSE)</f>
        <v>0.5357142857142857</v>
      </c>
      <c r="T32" s="278"/>
      <c r="U32" s="283">
        <f t="shared" si="0"/>
        <v>14.631147588044144</v>
      </c>
      <c r="V32" s="264"/>
      <c r="W32" s="283">
        <f t="shared" si="1"/>
        <v>0.47619047619047616</v>
      </c>
      <c r="X32" s="283">
        <f t="shared" si="2"/>
        <v>0.5357142857142857</v>
      </c>
      <c r="Y32" s="283">
        <f t="shared" si="3"/>
        <v>0.72413793103448276</v>
      </c>
      <c r="Z32" s="283">
        <f t="shared" si="4"/>
        <v>0.76923076923076927</v>
      </c>
      <c r="AA32" s="283">
        <f t="shared" si="5"/>
        <v>0.80769230769230771</v>
      </c>
      <c r="AB32" s="283">
        <f t="shared" si="6"/>
        <v>0.81818181818181823</v>
      </c>
      <c r="AC32" s="283">
        <f t="shared" si="7"/>
        <v>1.5</v>
      </c>
      <c r="AD32" s="283">
        <f t="shared" si="8"/>
        <v>1.5</v>
      </c>
      <c r="AE32" s="283">
        <f t="shared" si="9"/>
        <v>7.13114758804414</v>
      </c>
    </row>
    <row r="33" spans="1:31" ht="14.45" customHeight="1" x14ac:dyDescent="0.25">
      <c r="A33" s="278">
        <v>28</v>
      </c>
      <c r="B33" s="106" t="s">
        <v>181</v>
      </c>
      <c r="C33" s="106" t="s">
        <v>57</v>
      </c>
      <c r="D33" s="280">
        <v>0.75</v>
      </c>
      <c r="E33" s="107" t="s">
        <v>55</v>
      </c>
      <c r="F33" s="291">
        <v>1.5</v>
      </c>
      <c r="G33" s="281">
        <v>1.5</v>
      </c>
      <c r="H33" s="281">
        <v>1.5</v>
      </c>
      <c r="I33" s="281">
        <f>VLOOKUP($B33, '[1]2605'!$B$6:$N$38, 13, FALSE)</f>
        <v>0.92592592592592593</v>
      </c>
      <c r="J33" s="281">
        <f>VLOOKUP($B33, '[1]0206'!$B$6:$N$38, 13, FALSE)</f>
        <v>0.51724137931034486</v>
      </c>
      <c r="K33" s="281">
        <f>VLOOKUP($B33, '[1]0906'!$B$6:$N$38, 13, FALSE)</f>
        <v>0.5</v>
      </c>
      <c r="L33" s="281">
        <f>VLOOKUP($B33, '[1]1606'!$B$6:$N$38, 13, FALSE)</f>
        <v>0.66666666666666663</v>
      </c>
      <c r="M33" s="282"/>
      <c r="N33" s="281">
        <f>VLOOKUP($B33, '[1]1108'!$B$6:$N$38, 13, FALSE)</f>
        <v>1</v>
      </c>
      <c r="O33" s="291">
        <v>1.5</v>
      </c>
      <c r="P33" s="281">
        <f>VLOOKUP($B33, '[1]2508'!$B$6:$N$38, 13, FALSE)</f>
        <v>0.92307692307692313</v>
      </c>
      <c r="Q33" s="281">
        <v>1.5</v>
      </c>
      <c r="R33" s="281">
        <f>VLOOKUP($B33, '[1]0809'!$B$6:$N$38, 13, FALSE)</f>
        <v>1.5</v>
      </c>
      <c r="S33" s="281">
        <v>1.5</v>
      </c>
      <c r="T33" s="296"/>
      <c r="U33" s="283">
        <f t="shared" si="0"/>
        <v>15.03291089497986</v>
      </c>
      <c r="V33" s="265"/>
      <c r="W33" s="283">
        <f t="shared" si="1"/>
        <v>0.5</v>
      </c>
      <c r="X33" s="283">
        <f t="shared" si="2"/>
        <v>0.51724137931034486</v>
      </c>
      <c r="Y33" s="283">
        <f t="shared" si="3"/>
        <v>0.66666666666666663</v>
      </c>
      <c r="Z33" s="283">
        <f t="shared" si="4"/>
        <v>0.92307692307692313</v>
      </c>
      <c r="AA33" s="283">
        <f t="shared" si="5"/>
        <v>0.92592592592592593</v>
      </c>
      <c r="AB33" s="283">
        <f t="shared" si="6"/>
        <v>1</v>
      </c>
      <c r="AC33" s="283">
        <f t="shared" si="7"/>
        <v>1.5</v>
      </c>
      <c r="AD33" s="283">
        <f t="shared" si="8"/>
        <v>1.5</v>
      </c>
      <c r="AE33" s="283">
        <f t="shared" si="9"/>
        <v>7.5329108949798602</v>
      </c>
    </row>
    <row r="34" spans="1:31" ht="14.45" customHeight="1" x14ac:dyDescent="0.25">
      <c r="A34" s="278">
        <v>29</v>
      </c>
      <c r="B34" s="106" t="s">
        <v>182</v>
      </c>
      <c r="C34" s="297" t="s">
        <v>163</v>
      </c>
      <c r="D34" s="280">
        <v>0.75694444444444453</v>
      </c>
      <c r="E34" s="286" t="s">
        <v>55</v>
      </c>
      <c r="F34" s="281">
        <f>VLOOKUP($B34, '[1]0505'!$B$6:$N$40, 13, FALSE)</f>
        <v>0.4</v>
      </c>
      <c r="G34" s="281">
        <v>1.5</v>
      </c>
      <c r="H34" s="281">
        <f>VLOOKUP($B34, '[1]1905'!$B$6:$N$38, 13, FALSE)</f>
        <v>0.33333333333333331</v>
      </c>
      <c r="I34" s="281">
        <f>VLOOKUP($B34, '[1]2605'!$B$6:$N$38, 13, FALSE)</f>
        <v>0.44444444444444442</v>
      </c>
      <c r="J34" s="281">
        <f>VLOOKUP($B34, '[1]0206'!$B$6:$N$38, 13, FALSE)</f>
        <v>0.62068965517241381</v>
      </c>
      <c r="K34" s="281">
        <v>1.5</v>
      </c>
      <c r="L34" s="281">
        <v>1.5</v>
      </c>
      <c r="M34" s="282"/>
      <c r="N34" s="291">
        <v>1.5</v>
      </c>
      <c r="O34" s="291">
        <v>1.5</v>
      </c>
      <c r="P34" s="281">
        <v>1.5</v>
      </c>
      <c r="Q34" s="281">
        <v>1.5</v>
      </c>
      <c r="R34" s="281">
        <v>1.5</v>
      </c>
      <c r="S34" s="281">
        <v>1.5</v>
      </c>
      <c r="T34" s="278"/>
      <c r="U34" s="283">
        <f t="shared" si="0"/>
        <v>15.298467432950192</v>
      </c>
      <c r="V34" s="264"/>
      <c r="W34" s="283">
        <f t="shared" si="1"/>
        <v>0.33333333333333331</v>
      </c>
      <c r="X34" s="283">
        <f t="shared" si="2"/>
        <v>0.4</v>
      </c>
      <c r="Y34" s="283">
        <f t="shared" si="3"/>
        <v>0.44444444444444442</v>
      </c>
      <c r="Z34" s="283">
        <f t="shared" si="4"/>
        <v>0.62068965517241381</v>
      </c>
      <c r="AA34" s="283">
        <f t="shared" si="5"/>
        <v>1.5</v>
      </c>
      <c r="AB34" s="283">
        <f t="shared" si="6"/>
        <v>1.5</v>
      </c>
      <c r="AC34" s="283">
        <f t="shared" si="7"/>
        <v>1.5</v>
      </c>
      <c r="AD34" s="283">
        <f t="shared" si="8"/>
        <v>1.5</v>
      </c>
      <c r="AE34" s="283">
        <f t="shared" si="9"/>
        <v>7.7984674329501917</v>
      </c>
    </row>
    <row r="35" spans="1:31" ht="14.45" customHeight="1" x14ac:dyDescent="0.25">
      <c r="A35" s="278">
        <v>30</v>
      </c>
      <c r="B35" s="110" t="s">
        <v>183</v>
      </c>
      <c r="C35" s="149" t="s">
        <v>184</v>
      </c>
      <c r="D35" s="280">
        <v>0.75</v>
      </c>
      <c r="E35" s="147" t="s">
        <v>55</v>
      </c>
      <c r="F35" s="281">
        <v>1.5</v>
      </c>
      <c r="G35" s="281">
        <f>VLOOKUP($B35, '[1]1205'!$B$6:$N$38, 13, FALSE)</f>
        <v>0.66666666666666663</v>
      </c>
      <c r="H35" s="281">
        <f>VLOOKUP($B35, '[1]1905'!$B$6:$N$38, 13, FALSE)</f>
        <v>0.875</v>
      </c>
      <c r="I35" s="281">
        <f>VLOOKUP($B35, '[1]2605'!$B$6:$N$38, 13, FALSE)</f>
        <v>0.88888888888888884</v>
      </c>
      <c r="J35" s="281">
        <f>VLOOKUP($B35, '[1]0206'!$B$6:$N$38, 13, FALSE)</f>
        <v>0.75862068965517238</v>
      </c>
      <c r="K35" s="281">
        <f>VLOOKUP($B35, '[1]0906'!$B$6:$N$38, 13, FALSE)</f>
        <v>0.80769230769230771</v>
      </c>
      <c r="L35" s="281">
        <f>VLOOKUP($B35, '[1]1606'!$B$6:$N$38, 13, FALSE)</f>
        <v>0.91666666666666663</v>
      </c>
      <c r="M35" s="282"/>
      <c r="N35" s="291">
        <v>1.5</v>
      </c>
      <c r="O35" s="291">
        <v>1.5</v>
      </c>
      <c r="P35" s="281">
        <v>1.5</v>
      </c>
      <c r="Q35" s="281">
        <v>1.5</v>
      </c>
      <c r="R35" s="281">
        <v>1.5</v>
      </c>
      <c r="S35" s="281">
        <v>1.5</v>
      </c>
      <c r="T35" s="278"/>
      <c r="U35" s="283">
        <f t="shared" si="0"/>
        <v>15.413535219569702</v>
      </c>
      <c r="W35" s="283">
        <f t="shared" si="1"/>
        <v>0.66666666666666663</v>
      </c>
      <c r="X35" s="283">
        <f t="shared" si="2"/>
        <v>0.75862068965517238</v>
      </c>
      <c r="Y35" s="283">
        <f t="shared" si="3"/>
        <v>0.80769230769230771</v>
      </c>
      <c r="Z35" s="283">
        <f t="shared" si="4"/>
        <v>0.875</v>
      </c>
      <c r="AA35" s="283">
        <f t="shared" si="5"/>
        <v>0.88888888888888884</v>
      </c>
      <c r="AB35" s="283">
        <f t="shared" si="6"/>
        <v>0.91666666666666663</v>
      </c>
      <c r="AC35" s="283">
        <f t="shared" si="7"/>
        <v>1.5</v>
      </c>
      <c r="AD35" s="283">
        <f t="shared" si="8"/>
        <v>1.5</v>
      </c>
      <c r="AE35" s="283">
        <f t="shared" si="9"/>
        <v>7.9135352195697024</v>
      </c>
    </row>
    <row r="36" spans="1:31" ht="14.45" customHeight="1" x14ac:dyDescent="0.25">
      <c r="A36" s="278">
        <v>31</v>
      </c>
      <c r="B36" s="149" t="s">
        <v>78</v>
      </c>
      <c r="C36" s="106" t="s">
        <v>185</v>
      </c>
      <c r="D36" s="280">
        <v>0.75</v>
      </c>
      <c r="E36" s="286" t="s">
        <v>75</v>
      </c>
      <c r="F36" s="281">
        <v>1.5</v>
      </c>
      <c r="G36" s="281">
        <v>1.5</v>
      </c>
      <c r="H36" s="281">
        <f>VLOOKUP($B36, '[1]1905'!$B$6:$N$38, 13, FALSE)</f>
        <v>0.83333333333333337</v>
      </c>
      <c r="I36" s="281">
        <f>VLOOKUP($B36, '[1]2605'!$B$6:$N$38, 13, FALSE)</f>
        <v>0.81481481481481477</v>
      </c>
      <c r="J36" s="281">
        <f>VLOOKUP($B36, '[1]0206'!$B$6:$N$38, 13, FALSE)</f>
        <v>1</v>
      </c>
      <c r="K36" s="281">
        <v>1.5</v>
      </c>
      <c r="L36" s="281">
        <v>1.5</v>
      </c>
      <c r="M36" s="282"/>
      <c r="N36" s="291">
        <v>1.5</v>
      </c>
      <c r="O36" s="291">
        <v>1.5</v>
      </c>
      <c r="P36" s="281">
        <v>1.5</v>
      </c>
      <c r="Q36" s="281">
        <v>1.5</v>
      </c>
      <c r="R36" s="281">
        <f>VLOOKUP($B36, '[1]0809'!$B$6:$N$38, 13, FALSE)</f>
        <v>0.76923076923076927</v>
      </c>
      <c r="S36" s="281">
        <f>VLOOKUP($B36, '[1]1509'!$B$6:$N$38, 13, FALSE)</f>
        <v>0.25</v>
      </c>
      <c r="T36" s="278"/>
      <c r="U36" s="283">
        <f t="shared" si="0"/>
        <v>15.667378917378919</v>
      </c>
      <c r="V36" s="264"/>
      <c r="W36" s="283">
        <f t="shared" si="1"/>
        <v>0.25</v>
      </c>
      <c r="X36" s="283">
        <f t="shared" si="2"/>
        <v>0.76923076923076927</v>
      </c>
      <c r="Y36" s="283">
        <f t="shared" si="3"/>
        <v>0.81481481481481477</v>
      </c>
      <c r="Z36" s="283">
        <f t="shared" si="4"/>
        <v>0.83333333333333337</v>
      </c>
      <c r="AA36" s="283">
        <f t="shared" si="5"/>
        <v>1</v>
      </c>
      <c r="AB36" s="283">
        <f t="shared" si="6"/>
        <v>1.5</v>
      </c>
      <c r="AC36" s="283">
        <f t="shared" si="7"/>
        <v>1.5</v>
      </c>
      <c r="AD36" s="283">
        <f t="shared" si="8"/>
        <v>1.5</v>
      </c>
      <c r="AE36" s="283">
        <f t="shared" si="9"/>
        <v>8.1673789173789171</v>
      </c>
    </row>
    <row r="37" spans="1:31" ht="14.45" customHeight="1" x14ac:dyDescent="0.25">
      <c r="A37" s="278">
        <v>32</v>
      </c>
      <c r="B37" s="158" t="s">
        <v>131</v>
      </c>
      <c r="C37" s="158" t="s">
        <v>186</v>
      </c>
      <c r="D37" s="280">
        <v>0.75694444444444453</v>
      </c>
      <c r="E37" s="290" t="s">
        <v>55</v>
      </c>
      <c r="F37" s="281">
        <v>1.5</v>
      </c>
      <c r="G37" s="281">
        <v>1.5</v>
      </c>
      <c r="H37" s="281">
        <f>VLOOKUP($B37, '[1]1905'!$B$6:$N$38, 13, FALSE)</f>
        <v>0.70833333333333337</v>
      </c>
      <c r="I37" s="281">
        <v>1.5</v>
      </c>
      <c r="J37" s="281">
        <f>VLOOKUP($B37, '[1]0206'!$B$6:$N$38, 13, FALSE)</f>
        <v>0.93103448275862066</v>
      </c>
      <c r="K37" s="281">
        <v>1.5</v>
      </c>
      <c r="L37" s="281">
        <f>VLOOKUP($B37, '[1]1606'!$B$6:$N$38, 13, FALSE)</f>
        <v>0.54166666666666663</v>
      </c>
      <c r="M37" s="282"/>
      <c r="N37" s="291">
        <v>1.5</v>
      </c>
      <c r="O37" s="291">
        <v>1.5</v>
      </c>
      <c r="P37" s="281">
        <v>1.5</v>
      </c>
      <c r="Q37" s="281">
        <v>1.5</v>
      </c>
      <c r="R37" s="281">
        <f>VLOOKUP($B37, '[1]0809'!$B$6:$N$38, 13, FALSE)</f>
        <v>0.30769230769230771</v>
      </c>
      <c r="S37" s="281">
        <f>VLOOKUP($B37, '[1]1509'!$B$6:$N$38, 13, FALSE)</f>
        <v>1.5</v>
      </c>
      <c r="T37" s="278"/>
      <c r="U37" s="283">
        <f t="shared" si="0"/>
        <v>15.988726790450929</v>
      </c>
      <c r="V37" s="264"/>
      <c r="W37" s="283">
        <f t="shared" si="1"/>
        <v>0.30769230769230771</v>
      </c>
      <c r="X37" s="283">
        <f t="shared" si="2"/>
        <v>0.54166666666666663</v>
      </c>
      <c r="Y37" s="283">
        <f t="shared" si="3"/>
        <v>0.70833333333333337</v>
      </c>
      <c r="Z37" s="283">
        <f t="shared" si="4"/>
        <v>0.93103448275862066</v>
      </c>
      <c r="AA37" s="283">
        <f t="shared" si="5"/>
        <v>1.5</v>
      </c>
      <c r="AB37" s="283">
        <f t="shared" si="6"/>
        <v>1.5</v>
      </c>
      <c r="AC37" s="283">
        <f t="shared" si="7"/>
        <v>1.5</v>
      </c>
      <c r="AD37" s="283">
        <f t="shared" si="8"/>
        <v>1.5</v>
      </c>
      <c r="AE37" s="283">
        <f t="shared" si="9"/>
        <v>8.4887267904509294</v>
      </c>
    </row>
    <row r="38" spans="1:31" ht="14.45" customHeight="1" x14ac:dyDescent="0.25">
      <c r="A38" s="278">
        <v>33</v>
      </c>
      <c r="B38" s="106" t="s">
        <v>87</v>
      </c>
      <c r="C38" s="106" t="s">
        <v>69</v>
      </c>
      <c r="D38" s="280">
        <v>0.75</v>
      </c>
      <c r="E38" s="107" t="s">
        <v>75</v>
      </c>
      <c r="F38" s="291">
        <v>1.5</v>
      </c>
      <c r="G38" s="291">
        <v>1.5</v>
      </c>
      <c r="H38" s="291">
        <v>1.5</v>
      </c>
      <c r="I38" s="291">
        <v>1.5</v>
      </c>
      <c r="J38" s="291">
        <v>1.5</v>
      </c>
      <c r="K38" s="291">
        <v>1.5</v>
      </c>
      <c r="L38" s="291">
        <v>1.5</v>
      </c>
      <c r="M38" s="282"/>
      <c r="N38" s="291">
        <v>1.5</v>
      </c>
      <c r="O38" s="291">
        <v>1.5</v>
      </c>
      <c r="P38" s="281">
        <f>VLOOKUP($B38, '[1]2508'!$B$6:$N$38, 13, FALSE)</f>
        <v>0.57692307692307687</v>
      </c>
      <c r="Q38" s="281">
        <f>VLOOKUP($B38, '[1]0109'!$B$6:$N$38, 13, FALSE)</f>
        <v>1.5</v>
      </c>
      <c r="R38" s="281">
        <f>VLOOKUP($B38, '[1]0809'!$B$6:$N$38, 13, FALSE)</f>
        <v>0.69230769230769229</v>
      </c>
      <c r="S38" s="281">
        <f>VLOOKUP($B38, '[1]1509'!$B$6:$N$38, 13, FALSE)</f>
        <v>0.35714285714285715</v>
      </c>
      <c r="T38" s="278"/>
      <c r="U38" s="283">
        <f t="shared" si="0"/>
        <v>16.626373626373628</v>
      </c>
      <c r="V38" s="264"/>
      <c r="W38" s="283">
        <f t="shared" si="1"/>
        <v>0.35714285714285715</v>
      </c>
      <c r="X38" s="283">
        <f t="shared" si="2"/>
        <v>0.57692307692307687</v>
      </c>
      <c r="Y38" s="283">
        <f t="shared" si="3"/>
        <v>0.69230769230769229</v>
      </c>
      <c r="Z38" s="283">
        <f t="shared" si="4"/>
        <v>1.5</v>
      </c>
      <c r="AA38" s="283">
        <f t="shared" si="5"/>
        <v>1.5</v>
      </c>
      <c r="AB38" s="283">
        <f t="shared" si="6"/>
        <v>1.5</v>
      </c>
      <c r="AC38" s="283">
        <f t="shared" si="7"/>
        <v>1.5</v>
      </c>
      <c r="AD38" s="283">
        <f t="shared" si="8"/>
        <v>1.5</v>
      </c>
      <c r="AE38" s="283">
        <f t="shared" si="9"/>
        <v>9.1263736263736259</v>
      </c>
    </row>
    <row r="39" spans="1:31" ht="14.45" customHeight="1" x14ac:dyDescent="0.25">
      <c r="A39" s="278">
        <v>34</v>
      </c>
      <c r="B39" s="149" t="s">
        <v>187</v>
      </c>
      <c r="C39" s="149" t="s">
        <v>188</v>
      </c>
      <c r="D39" s="280">
        <v>0.75</v>
      </c>
      <c r="E39" s="278" t="s">
        <v>55</v>
      </c>
      <c r="F39" s="281">
        <v>1.5</v>
      </c>
      <c r="G39" s="281">
        <v>1.5</v>
      </c>
      <c r="H39" s="281">
        <f>VLOOKUP($B39, '[1]1905'!$B$6:$N$38, 13, FALSE)</f>
        <v>1</v>
      </c>
      <c r="I39" s="281">
        <f>VLOOKUP($B39, '[1]2605'!$B$6:$N$38, 13, FALSE)</f>
        <v>1</v>
      </c>
      <c r="J39" s="281">
        <f>VLOOKUP($B39, '[1]0206'!$B$6:$N$38, 13, FALSE)</f>
        <v>0.82758620689655171</v>
      </c>
      <c r="K39" s="281">
        <f>VLOOKUP($B39, '[1]0906'!$B$6:$N$38, 13, FALSE)</f>
        <v>1</v>
      </c>
      <c r="L39" s="281">
        <f>VLOOKUP($B39, '[1]1606'!$B$6:$N$38, 13, FALSE)</f>
        <v>0.95833333333333337</v>
      </c>
      <c r="M39" s="282"/>
      <c r="N39" s="291">
        <v>1.5</v>
      </c>
      <c r="O39" s="291">
        <v>1.5</v>
      </c>
      <c r="P39" s="281">
        <v>1.5</v>
      </c>
      <c r="Q39" s="281">
        <v>1.5</v>
      </c>
      <c r="R39" s="281">
        <v>1.5</v>
      </c>
      <c r="S39" s="281">
        <v>1.5</v>
      </c>
      <c r="T39" s="278"/>
      <c r="U39" s="283">
        <f t="shared" si="0"/>
        <v>16.785919540229884</v>
      </c>
      <c r="W39" s="283">
        <f t="shared" si="1"/>
        <v>0.82758620689655171</v>
      </c>
      <c r="X39" s="283">
        <f t="shared" si="2"/>
        <v>0.95833333333333337</v>
      </c>
      <c r="Y39" s="283">
        <f t="shared" si="3"/>
        <v>1</v>
      </c>
      <c r="Z39" s="283">
        <f t="shared" si="4"/>
        <v>1</v>
      </c>
      <c r="AA39" s="283">
        <f t="shared" si="5"/>
        <v>1</v>
      </c>
      <c r="AB39" s="283">
        <f t="shared" si="6"/>
        <v>1.5</v>
      </c>
      <c r="AC39" s="283">
        <f t="shared" si="7"/>
        <v>1.5</v>
      </c>
      <c r="AD39" s="283">
        <f t="shared" si="8"/>
        <v>1.5</v>
      </c>
      <c r="AE39" s="283">
        <f t="shared" si="9"/>
        <v>9.2859195402298855</v>
      </c>
    </row>
    <row r="40" spans="1:31" ht="14.45" customHeight="1" x14ac:dyDescent="0.25">
      <c r="A40" s="278">
        <v>35</v>
      </c>
      <c r="B40" s="106" t="s">
        <v>139</v>
      </c>
      <c r="C40" s="106" t="s">
        <v>57</v>
      </c>
      <c r="D40" s="280">
        <v>0.75</v>
      </c>
      <c r="E40" s="295" t="s">
        <v>55</v>
      </c>
      <c r="F40" s="291">
        <v>1.5</v>
      </c>
      <c r="G40" s="291">
        <v>1.5</v>
      </c>
      <c r="H40" s="291">
        <v>1.5</v>
      </c>
      <c r="I40" s="291">
        <v>1.5</v>
      </c>
      <c r="J40" s="291">
        <v>1.5</v>
      </c>
      <c r="K40" s="291">
        <v>1.5</v>
      </c>
      <c r="L40" s="291">
        <v>1.5</v>
      </c>
      <c r="M40" s="282"/>
      <c r="N40" s="291">
        <v>1.5</v>
      </c>
      <c r="O40" s="281">
        <f>VLOOKUP($B40, '[1]1808'!$B$6:$N$38, 13, FALSE)</f>
        <v>0.95454545454545459</v>
      </c>
      <c r="P40" s="281">
        <f>VLOOKUP($B40, '[1]2508'!$B$6:$N$38, 13, FALSE)</f>
        <v>0.88461538461538458</v>
      </c>
      <c r="Q40" s="281">
        <f>VLOOKUP($B40, '[1]0109'!$B$6:$N$38, 13, FALSE)</f>
        <v>0.88461538461538458</v>
      </c>
      <c r="R40" s="281">
        <f>VLOOKUP($B40, '[1]0809'!$B$6:$N$38, 13, FALSE)</f>
        <v>0.84615384615384615</v>
      </c>
      <c r="S40" s="281">
        <f>VLOOKUP($B40, '[1]1509'!$B$6:$N$38, 13, FALSE)</f>
        <v>1.5</v>
      </c>
      <c r="T40" s="278"/>
      <c r="U40" s="283">
        <f t="shared" si="0"/>
        <v>17.069930069930074</v>
      </c>
      <c r="V40" s="264"/>
      <c r="W40" s="283">
        <f t="shared" si="1"/>
        <v>0.84615384615384615</v>
      </c>
      <c r="X40" s="283">
        <f t="shared" si="2"/>
        <v>0.88461538461538458</v>
      </c>
      <c r="Y40" s="283">
        <f t="shared" si="3"/>
        <v>0.88461538461538458</v>
      </c>
      <c r="Z40" s="283">
        <f t="shared" si="4"/>
        <v>0.95454545454545459</v>
      </c>
      <c r="AA40" s="283">
        <f t="shared" si="5"/>
        <v>1.5</v>
      </c>
      <c r="AB40" s="283">
        <f t="shared" si="6"/>
        <v>1.5</v>
      </c>
      <c r="AC40" s="283">
        <f t="shared" si="7"/>
        <v>1.5</v>
      </c>
      <c r="AD40" s="283">
        <f t="shared" si="8"/>
        <v>1.5</v>
      </c>
      <c r="AE40" s="283">
        <f t="shared" si="9"/>
        <v>9.56993006993007</v>
      </c>
    </row>
    <row r="41" spans="1:31" ht="14.45" customHeight="1" x14ac:dyDescent="0.25">
      <c r="A41" s="278">
        <v>36</v>
      </c>
      <c r="B41" s="106" t="s">
        <v>136</v>
      </c>
      <c r="C41" s="81" t="s">
        <v>57</v>
      </c>
      <c r="D41" s="280">
        <v>0.75</v>
      </c>
      <c r="E41" s="295" t="s">
        <v>137</v>
      </c>
      <c r="F41" s="291">
        <v>1.5</v>
      </c>
      <c r="G41" s="291">
        <v>1.5</v>
      </c>
      <c r="H41" s="291">
        <v>1.5</v>
      </c>
      <c r="I41" s="291">
        <v>1.5</v>
      </c>
      <c r="J41" s="291">
        <v>1.5</v>
      </c>
      <c r="K41" s="291">
        <v>1.5</v>
      </c>
      <c r="L41" s="291">
        <v>1.5</v>
      </c>
      <c r="M41" s="282"/>
      <c r="N41" s="291">
        <v>1.5</v>
      </c>
      <c r="O41" s="281">
        <f>VLOOKUP($B41, '[1]1808'!$B$6:$N$38, 13, FALSE)</f>
        <v>0.90909090909090906</v>
      </c>
      <c r="P41" s="281">
        <f>VLOOKUP($B41, '[1]2508'!$B$6:$N$38, 13, FALSE)</f>
        <v>0.84615384615384615</v>
      </c>
      <c r="Q41" s="281">
        <v>1.5</v>
      </c>
      <c r="R41" s="281">
        <f>VLOOKUP($B41, '[1]0809'!$B$6:$N$38, 13, FALSE)</f>
        <v>0.38461538461538464</v>
      </c>
      <c r="S41" s="281">
        <f>VLOOKUP($B41, '[1]1509'!$B$6:$N$38, 13, FALSE)</f>
        <v>1.5</v>
      </c>
      <c r="T41" s="278"/>
      <c r="U41" s="283">
        <f t="shared" si="0"/>
        <v>17.13986013986014</v>
      </c>
      <c r="V41" s="264"/>
      <c r="W41" s="283">
        <f t="shared" si="1"/>
        <v>0.38461538461538464</v>
      </c>
      <c r="X41" s="283">
        <f t="shared" si="2"/>
        <v>0.84615384615384615</v>
      </c>
      <c r="Y41" s="283">
        <f t="shared" si="3"/>
        <v>0.90909090909090906</v>
      </c>
      <c r="Z41" s="283">
        <f t="shared" si="4"/>
        <v>1.5</v>
      </c>
      <c r="AA41" s="283">
        <f t="shared" si="5"/>
        <v>1.5</v>
      </c>
      <c r="AB41" s="283">
        <f t="shared" si="6"/>
        <v>1.5</v>
      </c>
      <c r="AC41" s="283">
        <f t="shared" si="7"/>
        <v>1.5</v>
      </c>
      <c r="AD41" s="283">
        <f t="shared" si="8"/>
        <v>1.5</v>
      </c>
      <c r="AE41" s="283">
        <f t="shared" si="9"/>
        <v>9.63986013986014</v>
      </c>
    </row>
    <row r="42" spans="1:31" ht="14.45" customHeight="1" x14ac:dyDescent="0.25">
      <c r="A42" s="278">
        <v>37</v>
      </c>
      <c r="B42" s="110" t="s">
        <v>97</v>
      </c>
      <c r="C42" s="149" t="s">
        <v>72</v>
      </c>
      <c r="D42" s="280">
        <v>0.75</v>
      </c>
      <c r="E42" s="298" t="s">
        <v>64</v>
      </c>
      <c r="F42" s="291">
        <v>1.5</v>
      </c>
      <c r="G42" s="291">
        <v>1.5</v>
      </c>
      <c r="H42" s="291">
        <v>1.5</v>
      </c>
      <c r="I42" s="291">
        <v>1.5</v>
      </c>
      <c r="J42" s="291">
        <v>1.5</v>
      </c>
      <c r="K42" s="291">
        <v>1.5</v>
      </c>
      <c r="L42" s="291">
        <v>1.5</v>
      </c>
      <c r="M42" s="282"/>
      <c r="N42" s="291">
        <v>1.5</v>
      </c>
      <c r="O42" s="291">
        <v>1.5</v>
      </c>
      <c r="P42" s="281">
        <f>VLOOKUP($B42, '[1]2508'!$B$6:$N$38, 13, FALSE)</f>
        <v>0.80769230769230771</v>
      </c>
      <c r="Q42" s="281">
        <f>VLOOKUP($B42, '[1]0109'!$B$6:$N$38, 13, FALSE)</f>
        <v>0.92307692307692313</v>
      </c>
      <c r="R42" s="291">
        <v>1.5</v>
      </c>
      <c r="S42" s="281">
        <f>VLOOKUP($B42, '[1]1509'!$B$6:$N$38, 13, FALSE)</f>
        <v>0.5</v>
      </c>
      <c r="T42" s="296"/>
      <c r="U42" s="283">
        <f t="shared" si="0"/>
        <v>17.230769230769234</v>
      </c>
      <c r="W42" s="283">
        <f t="shared" si="1"/>
        <v>0.5</v>
      </c>
      <c r="X42" s="283">
        <f t="shared" si="2"/>
        <v>0.80769230769230771</v>
      </c>
      <c r="Y42" s="283">
        <f t="shared" si="3"/>
        <v>0.92307692307692313</v>
      </c>
      <c r="Z42" s="283">
        <f t="shared" si="4"/>
        <v>1.5</v>
      </c>
      <c r="AA42" s="283">
        <f t="shared" si="5"/>
        <v>1.5</v>
      </c>
      <c r="AB42" s="283">
        <f t="shared" si="6"/>
        <v>1.5</v>
      </c>
      <c r="AC42" s="283">
        <f t="shared" si="7"/>
        <v>1.5</v>
      </c>
      <c r="AD42" s="283">
        <f t="shared" si="8"/>
        <v>1.5</v>
      </c>
      <c r="AE42" s="283">
        <f t="shared" si="9"/>
        <v>9.7307692307692299</v>
      </c>
    </row>
    <row r="43" spans="1:31" ht="14.45" customHeight="1" x14ac:dyDescent="0.25">
      <c r="A43" s="278">
        <v>38</v>
      </c>
      <c r="B43" s="110" t="s">
        <v>120</v>
      </c>
      <c r="C43" s="149" t="s">
        <v>122</v>
      </c>
      <c r="D43" s="280">
        <v>0.75694444444444453</v>
      </c>
      <c r="E43" s="298" t="s">
        <v>189</v>
      </c>
      <c r="F43" s="291">
        <v>1.5</v>
      </c>
      <c r="G43" s="291">
        <v>1.5</v>
      </c>
      <c r="H43" s="291">
        <v>1.5</v>
      </c>
      <c r="I43" s="291">
        <v>1.5</v>
      </c>
      <c r="J43" s="291">
        <v>1.5</v>
      </c>
      <c r="K43" s="291">
        <v>1.5</v>
      </c>
      <c r="L43" s="291">
        <v>1.5</v>
      </c>
      <c r="M43" s="282"/>
      <c r="N43" s="291">
        <v>1.5</v>
      </c>
      <c r="O43" s="291">
        <v>1.5</v>
      </c>
      <c r="P43" s="291">
        <v>1.5</v>
      </c>
      <c r="Q43" s="281">
        <f>VLOOKUP($B43, '[1]0109'!$B$6:$N$38, 13, FALSE)</f>
        <v>0.76923076923076927</v>
      </c>
      <c r="R43" s="281">
        <f>VLOOKUP($B43, '[1]0809'!$B$6:$N$38, 13, FALSE)</f>
        <v>0.80769230769230771</v>
      </c>
      <c r="S43" s="281">
        <f>VLOOKUP($B43, '[1]1509'!$B$6:$N$38, 13, FALSE)</f>
        <v>0.7857142857142857</v>
      </c>
      <c r="T43" s="296"/>
      <c r="U43" s="283">
        <f t="shared" si="0"/>
        <v>17.362637362637361</v>
      </c>
      <c r="V43" s="264"/>
      <c r="W43" s="283">
        <f t="shared" si="1"/>
        <v>0.76923076923076927</v>
      </c>
      <c r="X43" s="283">
        <f t="shared" si="2"/>
        <v>0.7857142857142857</v>
      </c>
      <c r="Y43" s="283">
        <f t="shared" si="3"/>
        <v>0.80769230769230771</v>
      </c>
      <c r="Z43" s="283">
        <f t="shared" si="4"/>
        <v>1.5</v>
      </c>
      <c r="AA43" s="283">
        <f t="shared" si="5"/>
        <v>1.5</v>
      </c>
      <c r="AB43" s="283">
        <f t="shared" si="6"/>
        <v>1.5</v>
      </c>
      <c r="AC43" s="283">
        <f t="shared" si="7"/>
        <v>1.5</v>
      </c>
      <c r="AD43" s="283">
        <f t="shared" si="8"/>
        <v>1.5</v>
      </c>
      <c r="AE43" s="283">
        <f t="shared" si="9"/>
        <v>9.8626373626373631</v>
      </c>
    </row>
    <row r="44" spans="1:31" ht="14.45" customHeight="1" x14ac:dyDescent="0.25">
      <c r="A44" s="278">
        <v>39</v>
      </c>
      <c r="B44" s="110" t="s">
        <v>190</v>
      </c>
      <c r="C44" s="106" t="s">
        <v>191</v>
      </c>
      <c r="D44" s="280">
        <v>0.75694444444444453</v>
      </c>
      <c r="E44" s="107" t="s">
        <v>75</v>
      </c>
      <c r="F44" s="281">
        <v>1.5</v>
      </c>
      <c r="G44" s="281">
        <f>VLOOKUP($B44, '[1]1205'!$B$6:$N$38, 13, FALSE)</f>
        <v>0.73333333333333328</v>
      </c>
      <c r="H44" s="281">
        <v>1.5</v>
      </c>
      <c r="I44" s="281">
        <f>VLOOKUP($B44, '[1]2605'!$B$6:$N$38, 13, FALSE)</f>
        <v>0.77777777777777779</v>
      </c>
      <c r="J44" s="281">
        <f>VLOOKUP($B44, '[1]0206'!$B$6:$N$38, 13, FALSE)</f>
        <v>0.89655172413793105</v>
      </c>
      <c r="K44" s="281">
        <v>1.5</v>
      </c>
      <c r="L44" s="281">
        <v>1.5</v>
      </c>
      <c r="M44" s="282"/>
      <c r="N44" s="291">
        <v>1.5</v>
      </c>
      <c r="O44" s="291">
        <v>1.5</v>
      </c>
      <c r="P44" s="281">
        <v>1.5</v>
      </c>
      <c r="Q44" s="281">
        <v>1.5</v>
      </c>
      <c r="R44" s="281">
        <v>1.5</v>
      </c>
      <c r="S44" s="281">
        <v>1.5</v>
      </c>
      <c r="T44" s="278"/>
      <c r="U44" s="283">
        <f t="shared" si="0"/>
        <v>17.407662835249042</v>
      </c>
      <c r="V44" s="264"/>
      <c r="W44" s="283">
        <f t="shared" si="1"/>
        <v>0.73333333333333328</v>
      </c>
      <c r="X44" s="283">
        <f t="shared" si="2"/>
        <v>0.77777777777777779</v>
      </c>
      <c r="Y44" s="283">
        <f t="shared" si="3"/>
        <v>0.89655172413793105</v>
      </c>
      <c r="Z44" s="283">
        <f t="shared" si="4"/>
        <v>1.5</v>
      </c>
      <c r="AA44" s="283">
        <f t="shared" si="5"/>
        <v>1.5</v>
      </c>
      <c r="AB44" s="283">
        <f t="shared" si="6"/>
        <v>1.5</v>
      </c>
      <c r="AC44" s="283">
        <f t="shared" si="7"/>
        <v>1.5</v>
      </c>
      <c r="AD44" s="283">
        <f t="shared" si="8"/>
        <v>1.5</v>
      </c>
      <c r="AE44" s="283">
        <f t="shared" si="9"/>
        <v>9.9076628352490417</v>
      </c>
    </row>
    <row r="45" spans="1:31" x14ac:dyDescent="0.25">
      <c r="A45" s="278">
        <v>40</v>
      </c>
      <c r="B45" s="106" t="s">
        <v>91</v>
      </c>
      <c r="C45" s="149" t="s">
        <v>92</v>
      </c>
      <c r="D45" s="280">
        <v>0.75</v>
      </c>
      <c r="E45" s="286" t="s">
        <v>55</v>
      </c>
      <c r="F45" s="291">
        <v>1.5</v>
      </c>
      <c r="G45" s="291">
        <v>1.5</v>
      </c>
      <c r="H45" s="291">
        <v>1.5</v>
      </c>
      <c r="I45" s="291">
        <v>1.5</v>
      </c>
      <c r="J45" s="291">
        <v>1.5</v>
      </c>
      <c r="K45" s="281">
        <f>VLOOKUP($B45, '[1]0906'!$B$6:$N$38, 13, FALSE)</f>
        <v>0.96153846153846156</v>
      </c>
      <c r="L45" s="281">
        <v>1.5</v>
      </c>
      <c r="M45" s="282"/>
      <c r="N45" s="291">
        <v>1.5</v>
      </c>
      <c r="O45" s="291">
        <v>1.5</v>
      </c>
      <c r="P45" s="281">
        <v>1.5</v>
      </c>
      <c r="Q45" s="281">
        <v>1.5</v>
      </c>
      <c r="R45" s="281">
        <v>1.5</v>
      </c>
      <c r="S45" s="281">
        <f>VLOOKUP($B45, '[1]1509'!$B$6:$N$38, 13, FALSE)</f>
        <v>0.42857142857142855</v>
      </c>
      <c r="T45" s="278"/>
      <c r="U45" s="283">
        <f t="shared" si="0"/>
        <v>17.890109890109887</v>
      </c>
      <c r="W45" s="283">
        <f t="shared" si="1"/>
        <v>0.42857142857142855</v>
      </c>
      <c r="X45" s="283">
        <f t="shared" si="2"/>
        <v>0.96153846153846156</v>
      </c>
      <c r="Y45" s="283">
        <f t="shared" si="3"/>
        <v>1.5</v>
      </c>
      <c r="Z45" s="283">
        <f t="shared" si="4"/>
        <v>1.5</v>
      </c>
      <c r="AA45" s="283">
        <f t="shared" si="5"/>
        <v>1.5</v>
      </c>
      <c r="AB45" s="283">
        <f t="shared" si="6"/>
        <v>1.5</v>
      </c>
      <c r="AC45" s="283">
        <f t="shared" si="7"/>
        <v>1.5</v>
      </c>
      <c r="AD45" s="283">
        <f t="shared" si="8"/>
        <v>1.5</v>
      </c>
      <c r="AE45" s="283">
        <f t="shared" si="9"/>
        <v>10.390109890109891</v>
      </c>
    </row>
    <row r="46" spans="1:31" x14ac:dyDescent="0.25">
      <c r="A46" s="278">
        <v>41</v>
      </c>
      <c r="B46" s="106" t="s">
        <v>192</v>
      </c>
      <c r="C46" s="149" t="s">
        <v>193</v>
      </c>
      <c r="D46" s="280">
        <v>0.75</v>
      </c>
      <c r="E46" s="286" t="s">
        <v>75</v>
      </c>
      <c r="F46" s="291">
        <v>1.5</v>
      </c>
      <c r="G46" s="291">
        <v>1.5</v>
      </c>
      <c r="H46" s="291">
        <v>1.5</v>
      </c>
      <c r="I46" s="291">
        <v>1.5</v>
      </c>
      <c r="J46" s="291">
        <v>1.5</v>
      </c>
      <c r="K46" s="291">
        <v>1.5</v>
      </c>
      <c r="L46" s="291">
        <v>1.5</v>
      </c>
      <c r="M46" s="282"/>
      <c r="N46" s="281">
        <f>VLOOKUP($B46, '[1]1108'!$B$6:$N$38, 13, FALSE)</f>
        <v>0.80952380952380953</v>
      </c>
      <c r="O46" s="281">
        <f>VLOOKUP($B46, '[1]1808'!$B$6:$N$38, 13, FALSE)</f>
        <v>0.77272727272727271</v>
      </c>
      <c r="P46" s="281">
        <v>1.5</v>
      </c>
      <c r="Q46" s="281">
        <v>1.5</v>
      </c>
      <c r="R46" s="281">
        <v>1.5</v>
      </c>
      <c r="S46" s="281">
        <v>1.5</v>
      </c>
      <c r="T46" s="278"/>
      <c r="U46" s="283">
        <f t="shared" si="0"/>
        <v>18.082251082251084</v>
      </c>
      <c r="V46" s="264"/>
      <c r="W46" s="283">
        <f t="shared" si="1"/>
        <v>0.77272727272727271</v>
      </c>
      <c r="X46" s="283">
        <f t="shared" si="2"/>
        <v>0.80952380952380953</v>
      </c>
      <c r="Y46" s="283">
        <f t="shared" si="3"/>
        <v>1.5</v>
      </c>
      <c r="Z46" s="283">
        <f t="shared" si="4"/>
        <v>1.5</v>
      </c>
      <c r="AA46" s="283">
        <f t="shared" si="5"/>
        <v>1.5</v>
      </c>
      <c r="AB46" s="283">
        <f t="shared" si="6"/>
        <v>1.5</v>
      </c>
      <c r="AC46" s="283">
        <f t="shared" si="7"/>
        <v>1.5</v>
      </c>
      <c r="AD46" s="283">
        <f t="shared" si="8"/>
        <v>1.5</v>
      </c>
      <c r="AE46" s="283">
        <f t="shared" si="9"/>
        <v>10.582251082251082</v>
      </c>
    </row>
    <row r="47" spans="1:31" x14ac:dyDescent="0.25">
      <c r="A47" s="278">
        <v>42</v>
      </c>
      <c r="B47" s="106" t="s">
        <v>194</v>
      </c>
      <c r="C47" s="106" t="s">
        <v>82</v>
      </c>
      <c r="D47" s="280">
        <v>0.75694444444444453</v>
      </c>
      <c r="E47" s="299" t="s">
        <v>75</v>
      </c>
      <c r="F47" s="281">
        <v>1.5</v>
      </c>
      <c r="G47" s="281">
        <v>1.5</v>
      </c>
      <c r="H47" s="281">
        <f>VLOOKUP($B47, '[1]1905'!$B$6:$N$38, 13, FALSE)</f>
        <v>0.66666666666666663</v>
      </c>
      <c r="I47" s="281">
        <v>1.5</v>
      </c>
      <c r="J47" s="281">
        <v>1.5</v>
      </c>
      <c r="K47" s="281">
        <v>1.5</v>
      </c>
      <c r="L47" s="281">
        <v>1.5</v>
      </c>
      <c r="M47" s="282"/>
      <c r="N47" s="291">
        <v>1.5</v>
      </c>
      <c r="O47" s="291">
        <v>1.5</v>
      </c>
      <c r="P47" s="281">
        <v>1.5</v>
      </c>
      <c r="Q47" s="281">
        <v>1.5</v>
      </c>
      <c r="R47" s="281">
        <v>1.5</v>
      </c>
      <c r="S47" s="281">
        <v>1.5</v>
      </c>
      <c r="T47" s="300"/>
      <c r="U47" s="283">
        <f t="shared" si="0"/>
        <v>18.666666666666664</v>
      </c>
      <c r="W47" s="283">
        <f t="shared" si="1"/>
        <v>0.66666666666666663</v>
      </c>
      <c r="X47" s="283">
        <f t="shared" si="2"/>
        <v>1.5</v>
      </c>
      <c r="Y47" s="283">
        <f t="shared" si="3"/>
        <v>1.5</v>
      </c>
      <c r="Z47" s="283">
        <f t="shared" si="4"/>
        <v>1.5</v>
      </c>
      <c r="AA47" s="283">
        <f t="shared" si="5"/>
        <v>1.5</v>
      </c>
      <c r="AB47" s="283">
        <f t="shared" si="6"/>
        <v>1.5</v>
      </c>
      <c r="AC47" s="283">
        <f t="shared" si="7"/>
        <v>1.5</v>
      </c>
      <c r="AD47" s="283">
        <f t="shared" si="8"/>
        <v>1.5</v>
      </c>
      <c r="AE47" s="283">
        <f t="shared" si="9"/>
        <v>11.166666666666666</v>
      </c>
    </row>
    <row r="48" spans="1:31" x14ac:dyDescent="0.25">
      <c r="A48" s="278">
        <v>43</v>
      </c>
      <c r="B48" s="110" t="s">
        <v>195</v>
      </c>
      <c r="C48" s="149" t="s">
        <v>196</v>
      </c>
      <c r="D48" s="280">
        <v>0.75694444444444453</v>
      </c>
      <c r="E48" s="147" t="s">
        <v>137</v>
      </c>
      <c r="F48" s="291">
        <v>1.5</v>
      </c>
      <c r="G48" s="281">
        <v>1.5</v>
      </c>
      <c r="H48" s="281">
        <v>1.5</v>
      </c>
      <c r="I48" s="281">
        <f>VLOOKUP($B48, '[1]2605'!$B$6:$N$38, 13, FALSE)</f>
        <v>1.5</v>
      </c>
      <c r="J48" s="281">
        <v>1.5</v>
      </c>
      <c r="K48" s="281">
        <v>1.5</v>
      </c>
      <c r="L48" s="281">
        <v>1.5</v>
      </c>
      <c r="M48" s="282"/>
      <c r="N48" s="291">
        <v>1.5</v>
      </c>
      <c r="O48" s="291">
        <v>1.5</v>
      </c>
      <c r="P48" s="281">
        <v>1.5</v>
      </c>
      <c r="Q48" s="281">
        <v>1.5</v>
      </c>
      <c r="R48" s="281">
        <v>1.5</v>
      </c>
      <c r="S48" s="281">
        <v>1.5</v>
      </c>
      <c r="T48" s="296"/>
      <c r="U48" s="283">
        <f t="shared" si="0"/>
        <v>19.5</v>
      </c>
      <c r="W48" s="283">
        <f t="shared" si="1"/>
        <v>1.5</v>
      </c>
      <c r="X48" s="283">
        <f t="shared" si="2"/>
        <v>1.5</v>
      </c>
      <c r="Y48" s="283">
        <f t="shared" si="3"/>
        <v>1.5</v>
      </c>
      <c r="Z48" s="283">
        <f t="shared" si="4"/>
        <v>1.5</v>
      </c>
      <c r="AA48" s="283">
        <f t="shared" si="5"/>
        <v>1.5</v>
      </c>
      <c r="AB48" s="283">
        <f t="shared" si="6"/>
        <v>1.5</v>
      </c>
      <c r="AC48" s="283">
        <f t="shared" si="7"/>
        <v>1.5</v>
      </c>
      <c r="AD48" s="283">
        <f t="shared" si="8"/>
        <v>1.5</v>
      </c>
      <c r="AE48" s="283">
        <f t="shared" si="9"/>
        <v>12</v>
      </c>
    </row>
  </sheetData>
  <autoFilter ref="A5:AE5" xr:uid="{EE37F727-8EDA-405C-9E5C-553863F99D5F}">
    <sortState xmlns:xlrd2="http://schemas.microsoft.com/office/spreadsheetml/2017/richdata2" ref="A6:AE48">
      <sortCondition ref="AE5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1509</vt:lpstr>
      <vt:lpstr>Sammendrag Master</vt:lpstr>
      <vt:lpstr>'1509'!Utskriftsområde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2020-09-16T20:12:54Z</dcterms:created>
  <dcterms:modified xsi:type="dcterms:W3CDTF">2020-09-17T08:49:37Z</dcterms:modified>
</cp:coreProperties>
</file>