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yngo\Downloads\"/>
    </mc:Choice>
  </mc:AlternateContent>
  <xr:revisionPtr revIDLastSave="0" documentId="8_{AEA22382-3AF4-4782-99B6-90AA96CD18D6}" xr6:coauthVersionLast="44" xr6:coauthVersionMax="44" xr10:uidLastSave="{00000000-0000-0000-0000-000000000000}"/>
  <bookViews>
    <workbookView xWindow="-120" yWindow="-120" windowWidth="29040" windowHeight="15840" activeTab="1" xr2:uid="{9F1C31E6-2997-4172-B989-0F5B23CD4205}"/>
  </bookViews>
  <sheets>
    <sheet name="0206" sheetId="1" r:id="rId1"/>
    <sheet name="Sammendrag Master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'0206'!$A$5:$AT$38</definedName>
    <definedName name="_xlnm._FilterDatabase" localSheetId="1" hidden="1">'Sammendrag Master'!$A$5:$U$38</definedName>
    <definedName name="_xlnm.Print_Area" localSheetId="0">'0206'!$A$1:$P$22</definedName>
    <definedName name="_xlnm.Print_Area" localSheetId="1">'Sammendrag Master'!$A$1:$U$40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2" l="1"/>
  <c r="U40" i="2" s="1"/>
  <c r="G39" i="2"/>
  <c r="U39" i="2" s="1"/>
  <c r="J38" i="2"/>
  <c r="U38" i="2" s="1"/>
  <c r="H37" i="2"/>
  <c r="U37" i="2" s="1"/>
  <c r="J36" i="2"/>
  <c r="U36" i="2" s="1"/>
  <c r="I35" i="2"/>
  <c r="U35" i="2" s="1"/>
  <c r="J34" i="2"/>
  <c r="H34" i="2"/>
  <c r="U34" i="2" s="1"/>
  <c r="J33" i="2"/>
  <c r="I33" i="2"/>
  <c r="U33" i="2" s="1"/>
  <c r="J32" i="2"/>
  <c r="I32" i="2"/>
  <c r="H32" i="2"/>
  <c r="U32" i="2" s="1"/>
  <c r="J31" i="2"/>
  <c r="I31" i="2"/>
  <c r="U31" i="2" s="1"/>
  <c r="J30" i="2"/>
  <c r="I30" i="2"/>
  <c r="H30" i="2"/>
  <c r="U30" i="2" s="1"/>
  <c r="J29" i="2"/>
  <c r="I29" i="2"/>
  <c r="G29" i="2"/>
  <c r="U29" i="2" s="1"/>
  <c r="U28" i="2"/>
  <c r="J28" i="2"/>
  <c r="I28" i="2"/>
  <c r="U27" i="2"/>
  <c r="J27" i="2"/>
  <c r="I27" i="2"/>
  <c r="J26" i="2"/>
  <c r="I26" i="2"/>
  <c r="U26" i="2" s="1"/>
  <c r="J25" i="2"/>
  <c r="I25" i="2"/>
  <c r="H25" i="2"/>
  <c r="G25" i="2"/>
  <c r="U25" i="2" s="1"/>
  <c r="J24" i="2"/>
  <c r="I24" i="2"/>
  <c r="H24" i="2"/>
  <c r="G24" i="2"/>
  <c r="F24" i="2"/>
  <c r="U24" i="2" s="1"/>
  <c r="J23" i="2"/>
  <c r="I23" i="2"/>
  <c r="H23" i="2"/>
  <c r="F23" i="2"/>
  <c r="U23" i="2" s="1"/>
  <c r="J22" i="2"/>
  <c r="H22" i="2"/>
  <c r="F22" i="2"/>
  <c r="U22" i="2" s="1"/>
  <c r="J21" i="2"/>
  <c r="I21" i="2"/>
  <c r="H21" i="2"/>
  <c r="G21" i="2"/>
  <c r="U21" i="2" s="1"/>
  <c r="J20" i="2"/>
  <c r="I20" i="2"/>
  <c r="H20" i="2"/>
  <c r="G20" i="2"/>
  <c r="F20" i="2"/>
  <c r="U20" i="2" s="1"/>
  <c r="H19" i="2"/>
  <c r="G19" i="2"/>
  <c r="F19" i="2"/>
  <c r="U19" i="2" s="1"/>
  <c r="J18" i="2"/>
  <c r="I18" i="2"/>
  <c r="H18" i="2"/>
  <c r="U18" i="2" s="1"/>
  <c r="J17" i="2"/>
  <c r="I17" i="2"/>
  <c r="H17" i="2"/>
  <c r="F17" i="2"/>
  <c r="U17" i="2" s="1"/>
  <c r="J16" i="2"/>
  <c r="I16" i="2"/>
  <c r="H16" i="2"/>
  <c r="U16" i="2" s="1"/>
  <c r="J15" i="2"/>
  <c r="I15" i="2"/>
  <c r="H15" i="2"/>
  <c r="F15" i="2"/>
  <c r="U15" i="2" s="1"/>
  <c r="J14" i="2"/>
  <c r="I14" i="2"/>
  <c r="H14" i="2"/>
  <c r="G14" i="2"/>
  <c r="F14" i="2"/>
  <c r="U14" i="2" s="1"/>
  <c r="J13" i="2"/>
  <c r="I13" i="2"/>
  <c r="H13" i="2"/>
  <c r="G13" i="2"/>
  <c r="U13" i="2" s="1"/>
  <c r="F13" i="2"/>
  <c r="J12" i="2"/>
  <c r="I12" i="2"/>
  <c r="H12" i="2"/>
  <c r="G12" i="2"/>
  <c r="F12" i="2"/>
  <c r="U12" i="2" s="1"/>
  <c r="I11" i="2"/>
  <c r="H11" i="2"/>
  <c r="G11" i="2"/>
  <c r="F11" i="2"/>
  <c r="U11" i="2" s="1"/>
  <c r="J10" i="2"/>
  <c r="I10" i="2"/>
  <c r="H10" i="2"/>
  <c r="F10" i="2"/>
  <c r="U10" i="2" s="1"/>
  <c r="J9" i="2"/>
  <c r="I9" i="2"/>
  <c r="H9" i="2"/>
  <c r="G9" i="2"/>
  <c r="F9" i="2"/>
  <c r="U9" i="2" s="1"/>
  <c r="J8" i="2"/>
  <c r="I8" i="2"/>
  <c r="H8" i="2"/>
  <c r="G8" i="2"/>
  <c r="U8" i="2" s="1"/>
  <c r="J7" i="2"/>
  <c r="I7" i="2"/>
  <c r="H7" i="2"/>
  <c r="G7" i="2"/>
  <c r="F7" i="2"/>
  <c r="U7" i="2" s="1"/>
  <c r="J6" i="2"/>
  <c r="I6" i="2"/>
  <c r="H6" i="2"/>
  <c r="G6" i="2"/>
  <c r="U6" i="2" s="1"/>
  <c r="F6" i="2"/>
  <c r="AQ34" i="1"/>
  <c r="AR34" i="1" s="1"/>
  <c r="AO34" i="1"/>
  <c r="AP34" i="1" s="1"/>
  <c r="AM34" i="1"/>
  <c r="AL34" i="1"/>
  <c r="AK34" i="1"/>
  <c r="AI34" i="1"/>
  <c r="AH34" i="1"/>
  <c r="AG34" i="1"/>
  <c r="AF34" i="1"/>
  <c r="AE34" i="1"/>
  <c r="AD34" i="1"/>
  <c r="AC34" i="1"/>
  <c r="AB34" i="1"/>
  <c r="AN34" i="1" s="1"/>
  <c r="AA34" i="1"/>
  <c r="N34" i="1"/>
  <c r="L34" i="1"/>
  <c r="J34" i="1"/>
  <c r="AQ33" i="1"/>
  <c r="AR33" i="1" s="1"/>
  <c r="AP33" i="1"/>
  <c r="AO33" i="1"/>
  <c r="AM33" i="1"/>
  <c r="AN33" i="1" s="1"/>
  <c r="AL33" i="1"/>
  <c r="AK33" i="1"/>
  <c r="AI33" i="1"/>
  <c r="AJ33" i="1" s="1"/>
  <c r="AH33" i="1"/>
  <c r="AG33" i="1"/>
  <c r="AF33" i="1"/>
  <c r="AE33" i="1"/>
  <c r="AD33" i="1"/>
  <c r="AC33" i="1"/>
  <c r="AB33" i="1"/>
  <c r="AA33" i="1"/>
  <c r="N33" i="1"/>
  <c r="L33" i="1"/>
  <c r="J33" i="1"/>
  <c r="AQ32" i="1"/>
  <c r="AR32" i="1" s="1"/>
  <c r="AM32" i="1"/>
  <c r="AN32" i="1" s="1"/>
  <c r="L32" i="1" s="1"/>
  <c r="M32" i="1" s="1"/>
  <c r="AI32" i="1"/>
  <c r="AJ32" i="1" s="1"/>
  <c r="AF32" i="1"/>
  <c r="AE32" i="1"/>
  <c r="AD32" i="1"/>
  <c r="AC32" i="1"/>
  <c r="AB32" i="1"/>
  <c r="AA32" i="1"/>
  <c r="Z32" i="1"/>
  <c r="Y32" i="1"/>
  <c r="X32" i="1"/>
  <c r="U32" i="1"/>
  <c r="AO32" i="1" s="1"/>
  <c r="AP32" i="1" s="1"/>
  <c r="T32" i="1"/>
  <c r="AK32" i="1" s="1"/>
  <c r="AL32" i="1" s="1"/>
  <c r="S32" i="1"/>
  <c r="AG32" i="1" s="1"/>
  <c r="AH32" i="1" s="1"/>
  <c r="N32" i="1"/>
  <c r="J32" i="1"/>
  <c r="AQ31" i="1"/>
  <c r="AR31" i="1" s="1"/>
  <c r="AP31" i="1"/>
  <c r="AO31" i="1"/>
  <c r="AM31" i="1"/>
  <c r="AN31" i="1" s="1"/>
  <c r="AL31" i="1"/>
  <c r="L31" i="1" s="1"/>
  <c r="AK31" i="1"/>
  <c r="AI31" i="1"/>
  <c r="AJ31" i="1" s="1"/>
  <c r="AH31" i="1"/>
  <c r="AG31" i="1"/>
  <c r="AF31" i="1"/>
  <c r="AE31" i="1"/>
  <c r="AD31" i="1"/>
  <c r="AC31" i="1"/>
  <c r="AB31" i="1"/>
  <c r="AA31" i="1"/>
  <c r="N31" i="1"/>
  <c r="J31" i="1"/>
  <c r="M31" i="1" s="1"/>
  <c r="AQ30" i="1"/>
  <c r="AO30" i="1"/>
  <c r="AP30" i="1" s="1"/>
  <c r="AM30" i="1"/>
  <c r="AK30" i="1"/>
  <c r="AL30" i="1" s="1"/>
  <c r="AI30" i="1"/>
  <c r="AG30" i="1"/>
  <c r="AH30" i="1" s="1"/>
  <c r="AF30" i="1"/>
  <c r="AE30" i="1"/>
  <c r="AD30" i="1"/>
  <c r="AC30" i="1"/>
  <c r="AB30" i="1"/>
  <c r="AR30" i="1" s="1"/>
  <c r="AA30" i="1"/>
  <c r="N30" i="1"/>
  <c r="J30" i="1"/>
  <c r="AQ29" i="1"/>
  <c r="AR29" i="1" s="1"/>
  <c r="AP29" i="1"/>
  <c r="AO29" i="1"/>
  <c r="AM29" i="1"/>
  <c r="AN29" i="1" s="1"/>
  <c r="L29" i="1" s="1"/>
  <c r="AL29" i="1"/>
  <c r="AK29" i="1"/>
  <c r="AI29" i="1"/>
  <c r="AJ29" i="1" s="1"/>
  <c r="AH29" i="1"/>
  <c r="AG29" i="1"/>
  <c r="AF29" i="1"/>
  <c r="AE29" i="1"/>
  <c r="AD29" i="1"/>
  <c r="AC29" i="1"/>
  <c r="AB29" i="1"/>
  <c r="AA29" i="1"/>
  <c r="N29" i="1"/>
  <c r="J29" i="1"/>
  <c r="M29" i="1" s="1"/>
  <c r="AQ28" i="1"/>
  <c r="AO28" i="1"/>
  <c r="AP28" i="1" s="1"/>
  <c r="AM28" i="1"/>
  <c r="AK28" i="1"/>
  <c r="AL28" i="1" s="1"/>
  <c r="AI28" i="1"/>
  <c r="AG28" i="1"/>
  <c r="AH28" i="1" s="1"/>
  <c r="AF28" i="1"/>
  <c r="AE28" i="1"/>
  <c r="AD28" i="1"/>
  <c r="AC28" i="1"/>
  <c r="AB28" i="1"/>
  <c r="AR28" i="1" s="1"/>
  <c r="AA28" i="1"/>
  <c r="N28" i="1"/>
  <c r="J28" i="1"/>
  <c r="AQ27" i="1"/>
  <c r="AR27" i="1" s="1"/>
  <c r="AP27" i="1"/>
  <c r="AO27" i="1"/>
  <c r="AM27" i="1"/>
  <c r="AN27" i="1" s="1"/>
  <c r="L27" i="1" s="1"/>
  <c r="AL27" i="1"/>
  <c r="AK27" i="1"/>
  <c r="AI27" i="1"/>
  <c r="AJ27" i="1" s="1"/>
  <c r="AH27" i="1"/>
  <c r="AG27" i="1"/>
  <c r="AF27" i="1"/>
  <c r="AE27" i="1"/>
  <c r="AD27" i="1"/>
  <c r="AC27" i="1"/>
  <c r="AB27" i="1"/>
  <c r="AA27" i="1"/>
  <c r="N27" i="1"/>
  <c r="J27" i="1"/>
  <c r="M27" i="1" s="1"/>
  <c r="AQ26" i="1"/>
  <c r="AO26" i="1"/>
  <c r="AP26" i="1" s="1"/>
  <c r="AM26" i="1"/>
  <c r="AK26" i="1"/>
  <c r="AL26" i="1" s="1"/>
  <c r="AI26" i="1"/>
  <c r="AG26" i="1"/>
  <c r="AH26" i="1" s="1"/>
  <c r="AF26" i="1"/>
  <c r="AE26" i="1"/>
  <c r="AD26" i="1"/>
  <c r="AC26" i="1"/>
  <c r="AB26" i="1"/>
  <c r="AR26" i="1" s="1"/>
  <c r="AA26" i="1"/>
  <c r="N26" i="1"/>
  <c r="J26" i="1"/>
  <c r="AQ25" i="1"/>
  <c r="AR25" i="1" s="1"/>
  <c r="AP25" i="1"/>
  <c r="AO25" i="1"/>
  <c r="AM25" i="1"/>
  <c r="AN25" i="1" s="1"/>
  <c r="AL25" i="1"/>
  <c r="AK25" i="1"/>
  <c r="AI25" i="1"/>
  <c r="AJ25" i="1" s="1"/>
  <c r="AH25" i="1"/>
  <c r="AG25" i="1"/>
  <c r="AF25" i="1"/>
  <c r="AE25" i="1"/>
  <c r="AD25" i="1"/>
  <c r="AC25" i="1"/>
  <c r="AB25" i="1"/>
  <c r="AA25" i="1"/>
  <c r="N25" i="1"/>
  <c r="L25" i="1"/>
  <c r="J25" i="1"/>
  <c r="M25" i="1" s="1"/>
  <c r="AQ24" i="1"/>
  <c r="AP24" i="1"/>
  <c r="AO24" i="1"/>
  <c r="AM24" i="1"/>
  <c r="AL24" i="1"/>
  <c r="AK24" i="1"/>
  <c r="AI24" i="1"/>
  <c r="AH24" i="1"/>
  <c r="AG24" i="1"/>
  <c r="AF24" i="1"/>
  <c r="AE24" i="1"/>
  <c r="AD24" i="1"/>
  <c r="AC24" i="1"/>
  <c r="AB24" i="1"/>
  <c r="AR24" i="1" s="1"/>
  <c r="AA24" i="1"/>
  <c r="N24" i="1"/>
  <c r="J24" i="1"/>
  <c r="AQ23" i="1"/>
  <c r="AP23" i="1"/>
  <c r="AO23" i="1"/>
  <c r="AM23" i="1"/>
  <c r="AL23" i="1"/>
  <c r="AK23" i="1"/>
  <c r="AI23" i="1"/>
  <c r="AH23" i="1"/>
  <c r="AG23" i="1"/>
  <c r="AF23" i="1"/>
  <c r="AE23" i="1"/>
  <c r="AD23" i="1"/>
  <c r="AC23" i="1"/>
  <c r="AB23" i="1"/>
  <c r="AR23" i="1" s="1"/>
  <c r="AA23" i="1"/>
  <c r="N23" i="1"/>
  <c r="J23" i="1"/>
  <c r="AQ22" i="1"/>
  <c r="AP22" i="1"/>
  <c r="AO22" i="1"/>
  <c r="AM22" i="1"/>
  <c r="AL22" i="1"/>
  <c r="AK22" i="1"/>
  <c r="AI22" i="1"/>
  <c r="AH22" i="1"/>
  <c r="AG22" i="1"/>
  <c r="AF22" i="1"/>
  <c r="AE22" i="1"/>
  <c r="AD22" i="1"/>
  <c r="AC22" i="1"/>
  <c r="AB22" i="1"/>
  <c r="AN22" i="1" s="1"/>
  <c r="AA22" i="1"/>
  <c r="N22" i="1"/>
  <c r="L22" i="1"/>
  <c r="M22" i="1" s="1"/>
  <c r="J22" i="1"/>
  <c r="AQ21" i="1"/>
  <c r="AP21" i="1"/>
  <c r="AO21" i="1"/>
  <c r="AM21" i="1"/>
  <c r="AL21" i="1"/>
  <c r="L21" i="1" s="1"/>
  <c r="AK21" i="1"/>
  <c r="AI21" i="1"/>
  <c r="AH21" i="1"/>
  <c r="AG21" i="1"/>
  <c r="AF21" i="1"/>
  <c r="AE21" i="1"/>
  <c r="AD21" i="1"/>
  <c r="AC21" i="1"/>
  <c r="AB21" i="1"/>
  <c r="AR21" i="1" s="1"/>
  <c r="AA21" i="1"/>
  <c r="N21" i="1"/>
  <c r="J21" i="1"/>
  <c r="M21" i="1" s="1"/>
  <c r="AQ20" i="1"/>
  <c r="AP20" i="1"/>
  <c r="AO20" i="1"/>
  <c r="AM20" i="1"/>
  <c r="AL20" i="1"/>
  <c r="AK20" i="1"/>
  <c r="AI20" i="1"/>
  <c r="AH20" i="1"/>
  <c r="AG20" i="1"/>
  <c r="AF20" i="1"/>
  <c r="AE20" i="1"/>
  <c r="AD20" i="1"/>
  <c r="AC20" i="1"/>
  <c r="AB20" i="1"/>
  <c r="AN20" i="1" s="1"/>
  <c r="AA20" i="1"/>
  <c r="N20" i="1"/>
  <c r="L20" i="1"/>
  <c r="M20" i="1" s="1"/>
  <c r="J20" i="1"/>
  <c r="AQ19" i="1"/>
  <c r="AP19" i="1"/>
  <c r="AO19" i="1"/>
  <c r="AM19" i="1"/>
  <c r="AL19" i="1"/>
  <c r="L19" i="1" s="1"/>
  <c r="AK19" i="1"/>
  <c r="AI19" i="1"/>
  <c r="AH19" i="1"/>
  <c r="AG19" i="1"/>
  <c r="AF19" i="1"/>
  <c r="AE19" i="1"/>
  <c r="AD19" i="1"/>
  <c r="AC19" i="1"/>
  <c r="AB19" i="1"/>
  <c r="AR19" i="1" s="1"/>
  <c r="AA19" i="1"/>
  <c r="N19" i="1"/>
  <c r="J19" i="1"/>
  <c r="M19" i="1" s="1"/>
  <c r="AQ18" i="1"/>
  <c r="AP18" i="1"/>
  <c r="AO18" i="1"/>
  <c r="AM18" i="1"/>
  <c r="AL18" i="1"/>
  <c r="AK18" i="1"/>
  <c r="AI18" i="1"/>
  <c r="AH18" i="1"/>
  <c r="AG18" i="1"/>
  <c r="AF18" i="1"/>
  <c r="AE18" i="1"/>
  <c r="AD18" i="1"/>
  <c r="AC18" i="1"/>
  <c r="AB18" i="1"/>
  <c r="AR18" i="1" s="1"/>
  <c r="AA18" i="1"/>
  <c r="N18" i="1"/>
  <c r="L18" i="1"/>
  <c r="M18" i="1" s="1"/>
  <c r="J18" i="1"/>
  <c r="AQ17" i="1"/>
  <c r="AP17" i="1"/>
  <c r="AO17" i="1"/>
  <c r="AM17" i="1"/>
  <c r="AL17" i="1"/>
  <c r="AK17" i="1"/>
  <c r="AI17" i="1"/>
  <c r="AH17" i="1"/>
  <c r="AG17" i="1"/>
  <c r="AF17" i="1"/>
  <c r="AE17" i="1"/>
  <c r="AD17" i="1"/>
  <c r="AC17" i="1"/>
  <c r="AB17" i="1"/>
  <c r="AR17" i="1" s="1"/>
  <c r="AA17" i="1"/>
  <c r="N17" i="1"/>
  <c r="J17" i="1"/>
  <c r="AQ16" i="1"/>
  <c r="AP16" i="1"/>
  <c r="AO16" i="1"/>
  <c r="AM16" i="1"/>
  <c r="AL16" i="1"/>
  <c r="AK16" i="1"/>
  <c r="AI16" i="1"/>
  <c r="AH16" i="1"/>
  <c r="AG16" i="1"/>
  <c r="AF16" i="1"/>
  <c r="AE16" i="1"/>
  <c r="AD16" i="1"/>
  <c r="AC16" i="1"/>
  <c r="AB16" i="1"/>
  <c r="AR16" i="1" s="1"/>
  <c r="AA16" i="1"/>
  <c r="N16" i="1"/>
  <c r="J16" i="1"/>
  <c r="AQ15" i="1"/>
  <c r="AP15" i="1"/>
  <c r="AO15" i="1"/>
  <c r="AM15" i="1"/>
  <c r="AL15" i="1"/>
  <c r="L15" i="1" s="1"/>
  <c r="AK15" i="1"/>
  <c r="AI15" i="1"/>
  <c r="AH15" i="1"/>
  <c r="AG15" i="1"/>
  <c r="AF15" i="1"/>
  <c r="AE15" i="1"/>
  <c r="AD15" i="1"/>
  <c r="AC15" i="1"/>
  <c r="AB15" i="1"/>
  <c r="AR15" i="1" s="1"/>
  <c r="AA15" i="1"/>
  <c r="N15" i="1"/>
  <c r="J15" i="1"/>
  <c r="M15" i="1" s="1"/>
  <c r="AQ14" i="1"/>
  <c r="AP14" i="1"/>
  <c r="AO14" i="1"/>
  <c r="AM14" i="1"/>
  <c r="AL14" i="1"/>
  <c r="AK14" i="1"/>
  <c r="AI14" i="1"/>
  <c r="AH14" i="1"/>
  <c r="AG14" i="1"/>
  <c r="AF14" i="1"/>
  <c r="AE14" i="1"/>
  <c r="AD14" i="1"/>
  <c r="AC14" i="1"/>
  <c r="AB14" i="1"/>
  <c r="AN14" i="1" s="1"/>
  <c r="AA14" i="1"/>
  <c r="N14" i="1"/>
  <c r="L14" i="1"/>
  <c r="M14" i="1" s="1"/>
  <c r="J14" i="1"/>
  <c r="AQ13" i="1"/>
  <c r="AP13" i="1"/>
  <c r="AO13" i="1"/>
  <c r="AM13" i="1"/>
  <c r="AL13" i="1"/>
  <c r="AK13" i="1"/>
  <c r="AI13" i="1"/>
  <c r="AH13" i="1"/>
  <c r="AG13" i="1"/>
  <c r="AF13" i="1"/>
  <c r="AE13" i="1"/>
  <c r="AD13" i="1"/>
  <c r="AC13" i="1"/>
  <c r="AB13" i="1"/>
  <c r="AR13" i="1" s="1"/>
  <c r="AA13" i="1"/>
  <c r="N13" i="1"/>
  <c r="J13" i="1"/>
  <c r="AQ12" i="1"/>
  <c r="AP12" i="1"/>
  <c r="AO12" i="1"/>
  <c r="AM12" i="1"/>
  <c r="AL12" i="1"/>
  <c r="AK12" i="1"/>
  <c r="AI12" i="1"/>
  <c r="AH12" i="1"/>
  <c r="AG12" i="1"/>
  <c r="AF12" i="1"/>
  <c r="AE12" i="1"/>
  <c r="AD12" i="1"/>
  <c r="AC12" i="1"/>
  <c r="AB12" i="1"/>
  <c r="AN12" i="1" s="1"/>
  <c r="L12" i="1" s="1"/>
  <c r="M12" i="1" s="1"/>
  <c r="AA12" i="1"/>
  <c r="N12" i="1"/>
  <c r="J12" i="1"/>
  <c r="AQ11" i="1"/>
  <c r="AP11" i="1"/>
  <c r="AO11" i="1"/>
  <c r="AM11" i="1"/>
  <c r="AL11" i="1"/>
  <c r="AK11" i="1"/>
  <c r="AI11" i="1"/>
  <c r="AH11" i="1"/>
  <c r="AG11" i="1"/>
  <c r="AF11" i="1"/>
  <c r="AE11" i="1"/>
  <c r="AD11" i="1"/>
  <c r="AC11" i="1"/>
  <c r="AB11" i="1"/>
  <c r="AR11" i="1" s="1"/>
  <c r="AA11" i="1"/>
  <c r="N11" i="1"/>
  <c r="J11" i="1"/>
  <c r="AQ10" i="1"/>
  <c r="AP10" i="1"/>
  <c r="AO10" i="1"/>
  <c r="AM10" i="1"/>
  <c r="AL10" i="1"/>
  <c r="AK10" i="1"/>
  <c r="AI10" i="1"/>
  <c r="AH10" i="1"/>
  <c r="AG10" i="1"/>
  <c r="AF10" i="1"/>
  <c r="AE10" i="1"/>
  <c r="AD10" i="1"/>
  <c r="AC10" i="1"/>
  <c r="AB10" i="1"/>
  <c r="AR10" i="1" s="1"/>
  <c r="AA10" i="1"/>
  <c r="N10" i="1"/>
  <c r="L10" i="1"/>
  <c r="M10" i="1" s="1"/>
  <c r="J10" i="1"/>
  <c r="AQ9" i="1"/>
  <c r="AP9" i="1"/>
  <c r="AO9" i="1"/>
  <c r="AM9" i="1"/>
  <c r="AL9" i="1"/>
  <c r="AK9" i="1"/>
  <c r="AI9" i="1"/>
  <c r="AH9" i="1"/>
  <c r="AG9" i="1"/>
  <c r="AF9" i="1"/>
  <c r="AE9" i="1"/>
  <c r="AD9" i="1"/>
  <c r="AC9" i="1"/>
  <c r="AB9" i="1"/>
  <c r="AR9" i="1" s="1"/>
  <c r="AA9" i="1"/>
  <c r="N9" i="1"/>
  <c r="L9" i="1"/>
  <c r="J9" i="1"/>
  <c r="M9" i="1" s="1"/>
  <c r="AQ8" i="1"/>
  <c r="AP8" i="1"/>
  <c r="AO8" i="1"/>
  <c r="AM8" i="1"/>
  <c r="AL8" i="1"/>
  <c r="AK8" i="1"/>
  <c r="AI8" i="1"/>
  <c r="AH8" i="1"/>
  <c r="AG8" i="1"/>
  <c r="AF8" i="1"/>
  <c r="AE8" i="1"/>
  <c r="AD8" i="1"/>
  <c r="AC8" i="1"/>
  <c r="AB8" i="1"/>
  <c r="AR8" i="1" s="1"/>
  <c r="AA8" i="1"/>
  <c r="N8" i="1"/>
  <c r="J8" i="1"/>
  <c r="AQ7" i="1"/>
  <c r="AP7" i="1"/>
  <c r="AO7" i="1"/>
  <c r="AM7" i="1"/>
  <c r="AL7" i="1"/>
  <c r="AK7" i="1"/>
  <c r="AI7" i="1"/>
  <c r="AH7" i="1"/>
  <c r="AG7" i="1"/>
  <c r="AF7" i="1"/>
  <c r="AE7" i="1"/>
  <c r="AD7" i="1"/>
  <c r="AC7" i="1"/>
  <c r="AB7" i="1"/>
  <c r="AR7" i="1" s="1"/>
  <c r="AA7" i="1"/>
  <c r="N7" i="1"/>
  <c r="L7" i="1"/>
  <c r="J7" i="1"/>
  <c r="M7" i="1" s="1"/>
  <c r="AQ6" i="1"/>
  <c r="AP6" i="1"/>
  <c r="AO6" i="1"/>
  <c r="AM6" i="1"/>
  <c r="AL6" i="1"/>
  <c r="AK6" i="1"/>
  <c r="AI6" i="1"/>
  <c r="AH6" i="1"/>
  <c r="AG6" i="1"/>
  <c r="AF6" i="1"/>
  <c r="AE6" i="1"/>
  <c r="AD6" i="1"/>
  <c r="AC6" i="1"/>
  <c r="AB6" i="1"/>
  <c r="AJ6" i="1" s="1"/>
  <c r="AA6" i="1"/>
  <c r="N6" i="1"/>
  <c r="L6" i="1"/>
  <c r="M6" i="1" s="1"/>
  <c r="J6" i="1"/>
  <c r="AN6" i="1" l="1"/>
  <c r="AR6" i="1"/>
  <c r="AJ14" i="1"/>
  <c r="AR14" i="1"/>
  <c r="AJ16" i="1"/>
  <c r="AN16" i="1"/>
  <c r="L16" i="1" s="1"/>
  <c r="M16" i="1" s="1"/>
  <c r="AJ18" i="1"/>
  <c r="AJ20" i="1"/>
  <c r="AR20" i="1"/>
  <c r="AN24" i="1"/>
  <c r="L24" i="1" s="1"/>
  <c r="M24" i="1" s="1"/>
  <c r="AJ26" i="1"/>
  <c r="AJ28" i="1"/>
  <c r="AN28" i="1"/>
  <c r="L28" i="1" s="1"/>
  <c r="M28" i="1" s="1"/>
  <c r="AJ30" i="1"/>
  <c r="AN30" i="1"/>
  <c r="L30" i="1" s="1"/>
  <c r="M30" i="1" s="1"/>
  <c r="AR12" i="1"/>
  <c r="AR22" i="1"/>
  <c r="AN26" i="1"/>
  <c r="L26" i="1" s="1"/>
  <c r="M26" i="1" s="1"/>
  <c r="AJ7" i="1"/>
  <c r="AN7" i="1"/>
  <c r="AJ13" i="1"/>
  <c r="AN13" i="1"/>
  <c r="L13" i="1" s="1"/>
  <c r="M13" i="1" s="1"/>
  <c r="AJ17" i="1"/>
  <c r="AN17" i="1"/>
  <c r="L17" i="1" s="1"/>
  <c r="M17" i="1" s="1"/>
  <c r="AJ19" i="1"/>
  <c r="AN19" i="1"/>
  <c r="AJ8" i="1"/>
  <c r="AN8" i="1"/>
  <c r="L8" i="1" s="1"/>
  <c r="M8" i="1" s="1"/>
  <c r="AJ10" i="1"/>
  <c r="AN10" i="1"/>
  <c r="AJ12" i="1"/>
  <c r="AN18" i="1"/>
  <c r="AJ22" i="1"/>
  <c r="AJ24" i="1"/>
  <c r="AJ9" i="1"/>
  <c r="AN9" i="1"/>
  <c r="AJ11" i="1"/>
  <c r="AN11" i="1"/>
  <c r="L11" i="1" s="1"/>
  <c r="M11" i="1" s="1"/>
  <c r="AJ15" i="1"/>
  <c r="AN15" i="1"/>
  <c r="AJ21" i="1"/>
  <c r="AN21" i="1"/>
  <c r="AJ23" i="1"/>
  <c r="AN23" i="1"/>
  <c r="L23" i="1" s="1"/>
  <c r="M23" i="1" s="1"/>
  <c r="AJ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C4" authorId="0" shapeId="0" xr:uid="{4D983B61-75D2-4237-BF04-2F7962FAD9CF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D4" authorId="0" shapeId="0" xr:uid="{E4AAC1E9-12FB-43E2-8D95-15D5DBA81C77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E4" authorId="0" shapeId="0" xr:uid="{2A071384-A3A9-46E7-AEDE-70ACD8E83236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F4" authorId="0" shapeId="0" xr:uid="{7D03387B-9223-4BC5-B620-7C9F0A97B4EF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S32" authorId="1" shapeId="0" xr:uid="{EC12DF45-60A6-48A9-BB18-7F75953183C5}">
      <text>
        <r>
          <rPr>
            <b/>
            <sz val="9"/>
            <color indexed="81"/>
            <rFont val="Tahoma"/>
            <charset val="1"/>
          </rPr>
          <t>Joachim Lyng-Olsen:</t>
        </r>
        <r>
          <rPr>
            <sz val="9"/>
            <color indexed="81"/>
            <rFont val="Tahoma"/>
            <charset val="1"/>
          </rPr>
          <t xml:space="preserve">
Kårstua lite vind/måltall</t>
        </r>
      </text>
    </comment>
    <comment ref="T32" authorId="1" shapeId="0" xr:uid="{BE60B9E9-B40C-4D2E-917E-854169F035DE}">
      <text>
        <r>
          <rPr>
            <b/>
            <sz val="9"/>
            <color indexed="81"/>
            <rFont val="Tahoma"/>
            <charset val="1"/>
          </rPr>
          <t>Joachim Lyng-Olsen:</t>
        </r>
        <r>
          <rPr>
            <sz val="9"/>
            <color indexed="81"/>
            <rFont val="Tahoma"/>
            <charset val="1"/>
          </rPr>
          <t xml:space="preserve">
Shaka mellomvind/måltall</t>
        </r>
      </text>
    </comment>
    <comment ref="U32" authorId="1" shapeId="0" xr:uid="{8C401A9D-E735-4EC5-BF68-CEB3A9E70A18}">
      <text>
        <r>
          <rPr>
            <b/>
            <sz val="9"/>
            <color indexed="81"/>
            <rFont val="Tahoma"/>
            <charset val="1"/>
          </rPr>
          <t>Joachim Lyng-Olsen:</t>
        </r>
        <r>
          <rPr>
            <sz val="9"/>
            <color indexed="81"/>
            <rFont val="Tahoma"/>
            <charset val="1"/>
          </rPr>
          <t xml:space="preserve">
g-Olsen:
Shaka myevind/måltall</t>
        </r>
      </text>
    </comment>
  </commentList>
</comments>
</file>

<file path=xl/sharedStrings.xml><?xml version="1.0" encoding="utf-8"?>
<sst xmlns="http://schemas.openxmlformats.org/spreadsheetml/2006/main" count="488" uniqueCount="210">
  <si>
    <t>Tirsdagsseilaser 2020</t>
  </si>
  <si>
    <t>Ja</t>
  </si>
  <si>
    <t>Nei</t>
  </si>
  <si>
    <t>N-R 1 = N-R med spinnaker</t>
  </si>
  <si>
    <t>N-R 3 = N-R Shorthand med spinaker</t>
  </si>
  <si>
    <t>Resultatliste 02.06.2020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</si>
  <si>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</si>
  <si>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</si>
  <si>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</si>
  <si>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</si>
  <si>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</si>
  <si>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</si>
  <si>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</si>
  <si>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</si>
  <si>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</si>
  <si>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</si>
  <si>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</si>
  <si>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</si>
  <si>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</si>
  <si>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</si>
  <si>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</si>
  <si>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</si>
  <si>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</si>
  <si>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</si>
  <si>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</si>
  <si>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</si>
  <si>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</si>
  <si>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</si>
  <si>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</si>
  <si>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</si>
  <si>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</si>
  <si>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</si>
  <si>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</si>
  <si>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</si>
  <si>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</si>
  <si>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</si>
  <si>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Mail</t>
  </si>
  <si>
    <t>Måletall</t>
  </si>
  <si>
    <t>Uten sp</t>
  </si>
  <si>
    <t>Lite vind</t>
  </si>
  <si>
    <t xml:space="preserve">Mellom </t>
  </si>
  <si>
    <t>Mye vind</t>
  </si>
  <si>
    <t>Short
Hand</t>
  </si>
  <si>
    <t>SH 
Uten SP</t>
  </si>
  <si>
    <t>SH
Lite vind</t>
  </si>
  <si>
    <t>SH
Mellom</t>
  </si>
  <si>
    <t>SH
Mye vind</t>
  </si>
  <si>
    <t>US faktor</t>
  </si>
  <si>
    <t>US SH faktor</t>
  </si>
  <si>
    <t>N-R 1</t>
  </si>
  <si>
    <t>N-R 2</t>
  </si>
  <si>
    <t>N-R 3</t>
  </si>
  <si>
    <t>N-R 4</t>
  </si>
  <si>
    <t>Petter Frode Amland</t>
  </si>
  <si>
    <t>FS</t>
  </si>
  <si>
    <t>NOR</t>
  </si>
  <si>
    <t>Elan 37 dyp kjøl</t>
  </si>
  <si>
    <t>Tidig 3</t>
  </si>
  <si>
    <t>joachim.amland@gmail.com</t>
  </si>
  <si>
    <t>Arild Vikse</t>
  </si>
  <si>
    <t>USF</t>
  </si>
  <si>
    <t>11 MOD</t>
  </si>
  <si>
    <t>Olivia</t>
  </si>
  <si>
    <t>arild.vikse@gmail.com</t>
  </si>
  <si>
    <t>Andreas Abilgaard</t>
  </si>
  <si>
    <t>Elan 310</t>
  </si>
  <si>
    <t>Kårstua</t>
  </si>
  <si>
    <t>aabildga@live.no</t>
  </si>
  <si>
    <t>Joachim Lyng-Olsen</t>
  </si>
  <si>
    <t>Express</t>
  </si>
  <si>
    <t>Lille My</t>
  </si>
  <si>
    <t>lyngolsen@hotmail.com</t>
  </si>
  <si>
    <t>Jon Sverre Høiden</t>
  </si>
  <si>
    <t>Sinergia 40</t>
  </si>
  <si>
    <t>Sons of Hurricanes</t>
  </si>
  <si>
    <t>jon@hoiden.co</t>
  </si>
  <si>
    <t>Nils Parnemann</t>
  </si>
  <si>
    <t>N</t>
  </si>
  <si>
    <t>H-båt</t>
  </si>
  <si>
    <t>Nipa</t>
  </si>
  <si>
    <t>nilsp@broadpark.no</t>
  </si>
  <si>
    <t>Aril Spetalen</t>
  </si>
  <si>
    <t>Mariatta</t>
  </si>
  <si>
    <t>aril.spetalen@gmail.com</t>
  </si>
  <si>
    <t>Magne K. Fagerhol</t>
  </si>
  <si>
    <t>Aphrodite 101</t>
  </si>
  <si>
    <t>Heim</t>
  </si>
  <si>
    <t>magnek@fagerhol.com</t>
  </si>
  <si>
    <t>Yngve Amundsen</t>
  </si>
  <si>
    <t>X-35 OD</t>
  </si>
  <si>
    <t>Akhillevs-X</t>
  </si>
  <si>
    <t>gya402@gmail.com</t>
  </si>
  <si>
    <t>Andreas Haug</t>
  </si>
  <si>
    <t>Archambault A35</t>
  </si>
  <si>
    <t>Flaks</t>
  </si>
  <si>
    <t>andreas.haug@soprasteria.com</t>
  </si>
  <si>
    <t>Jonas Smitt-Amundsen</t>
  </si>
  <si>
    <t>KNS</t>
  </si>
  <si>
    <t>Beneteau First 31.7 LR</t>
  </si>
  <si>
    <t>BILBO</t>
  </si>
  <si>
    <t>jonassa@hotmail.com</t>
  </si>
  <si>
    <t>Stein Thorstensen</t>
  </si>
  <si>
    <t>Hermine</t>
  </si>
  <si>
    <t>steintho@online.no</t>
  </si>
  <si>
    <t>Christian Stensholt</t>
  </si>
  <si>
    <t>Pogo 8,50</t>
  </si>
  <si>
    <t>Vindtora</t>
  </si>
  <si>
    <t xml:space="preserve">christian.stensholt@gmail.com </t>
  </si>
  <si>
    <t>Jon Vendelboe</t>
  </si>
  <si>
    <t>X-37</t>
  </si>
  <si>
    <t>MetaXa</t>
  </si>
  <si>
    <t>jon@vendelboe.no</t>
  </si>
  <si>
    <t>Carl Foss</t>
  </si>
  <si>
    <t>G2</t>
  </si>
  <si>
    <t>carl.fredrik.foss@lundhagem.no</t>
  </si>
  <si>
    <t>Per Chr. Andresen</t>
  </si>
  <si>
    <t>Dehler 34</t>
  </si>
  <si>
    <t>Bellini</t>
  </si>
  <si>
    <t>91357690@online.no</t>
  </si>
  <si>
    <t>Marius Andersen</t>
  </si>
  <si>
    <t>Farr 30</t>
  </si>
  <si>
    <t>Pakalolo II</t>
  </si>
  <si>
    <t>pakalolosailing@gmail.com</t>
  </si>
  <si>
    <t>Svein Ivarson</t>
  </si>
  <si>
    <t>Elan 37</t>
  </si>
  <si>
    <t>NON STOP</t>
  </si>
  <si>
    <t>svein.ivarson@online.no</t>
  </si>
  <si>
    <t>Mats Uchermann Larsson</t>
  </si>
  <si>
    <t>Albin Nova</t>
  </si>
  <si>
    <t>Frida</t>
  </si>
  <si>
    <t>mats.larsson@sundtair.com</t>
  </si>
  <si>
    <t>Christian Cook</t>
  </si>
  <si>
    <t>X-79</t>
  </si>
  <si>
    <t>Excalibur</t>
  </si>
  <si>
    <t>christian.cook@showconsult.no</t>
  </si>
  <si>
    <t>Egil Naustvik</t>
  </si>
  <si>
    <t>Linjett 33</t>
  </si>
  <si>
    <t>Fragancia</t>
  </si>
  <si>
    <t>egil.naustvik@gmail.com</t>
  </si>
  <si>
    <t>Espen Sunde</t>
  </si>
  <si>
    <t>Mamba 33</t>
  </si>
  <si>
    <t>Martine</t>
  </si>
  <si>
    <t>Espen.Sunde@nav.no</t>
  </si>
  <si>
    <t>John Moen</t>
  </si>
  <si>
    <t>Merlin II</t>
  </si>
  <si>
    <t xml:space="preserve">johnmoen10@gmail.com </t>
  </si>
  <si>
    <t>Finn Kr. Aamodt</t>
  </si>
  <si>
    <t>Hanse 350</t>
  </si>
  <si>
    <t>Eneste Søster</t>
  </si>
  <si>
    <t>fiaam@innovasjonnorge.no</t>
  </si>
  <si>
    <t>Stig Ulfsby</t>
  </si>
  <si>
    <t>Sun Odyssey 35</t>
  </si>
  <si>
    <t>Balsam</t>
  </si>
  <si>
    <t xml:space="preserve">stig@ulfsby.no </t>
  </si>
  <si>
    <t>Johan Mowinckel</t>
  </si>
  <si>
    <t>Wauquiez opium 39</t>
  </si>
  <si>
    <t>Pamina</t>
  </si>
  <si>
    <t>borism@live.no</t>
  </si>
  <si>
    <t>Reidar Hauge</t>
  </si>
  <si>
    <t>F</t>
  </si>
  <si>
    <t>F22R</t>
  </si>
  <si>
    <t>Trixi</t>
  </si>
  <si>
    <t>reidar@rhauge.no</t>
  </si>
  <si>
    <t>Gunnar Gundersen</t>
  </si>
  <si>
    <t>Dehler 36 Jv</t>
  </si>
  <si>
    <t>Wendigo 2</t>
  </si>
  <si>
    <t>Dnf</t>
  </si>
  <si>
    <t>wendigo4296@gmail.com</t>
  </si>
  <si>
    <t>Marcus Christensen</t>
  </si>
  <si>
    <t>Skøyen</t>
  </si>
  <si>
    <t>J/80</t>
  </si>
  <si>
    <t>Baby Boop</t>
  </si>
  <si>
    <t>Dsq</t>
  </si>
  <si>
    <t>morten.christensen@dometic.com</t>
  </si>
  <si>
    <t>Marcus Christensen ble disket p.g.a. kollisjon med startbåten - berøring av merke, ingen entørsstraff utført.</t>
  </si>
  <si>
    <t>Tirsdagsseilaser 2020 - ukorrigert</t>
  </si>
  <si>
    <t>Poengsammendrag - ikke korrigert</t>
  </si>
  <si>
    <t>Pl.</t>
  </si>
  <si>
    <t>Startklasse</t>
  </si>
  <si>
    <t>05.05.</t>
  </si>
  <si>
    <t>12.05.</t>
  </si>
  <si>
    <t>19.05.</t>
  </si>
  <si>
    <t>26.05.</t>
  </si>
  <si>
    <t>02.06.</t>
  </si>
  <si>
    <t>09.06.</t>
  </si>
  <si>
    <t>16.06.</t>
  </si>
  <si>
    <t>11.08.</t>
  </si>
  <si>
    <t>18.08.</t>
  </si>
  <si>
    <t>25.08.</t>
  </si>
  <si>
    <t>01.09.</t>
  </si>
  <si>
    <t>08.09.</t>
  </si>
  <si>
    <t>15.09.</t>
  </si>
  <si>
    <t>22.09.</t>
  </si>
  <si>
    <t>Sum</t>
  </si>
  <si>
    <t>Kvalnes/Hovland</t>
  </si>
  <si>
    <t>Archambault 40</t>
  </si>
  <si>
    <t>Cecilia Stokkeland</t>
  </si>
  <si>
    <t>J/109</t>
  </si>
  <si>
    <t>Sun Odysse 35</t>
  </si>
  <si>
    <t>First 31.7 LR</t>
  </si>
  <si>
    <t>Dehler 36 JV</t>
  </si>
  <si>
    <t>F 240/CB 365</t>
  </si>
  <si>
    <t>Stefan Midteide</t>
  </si>
  <si>
    <t>J109</t>
  </si>
  <si>
    <t>Arild Andresen</t>
  </si>
  <si>
    <t>Pål Saltvedt</t>
  </si>
  <si>
    <t>Elan 40</t>
  </si>
  <si>
    <t>Lars Marius Valstad</t>
  </si>
  <si>
    <t>Salona 38</t>
  </si>
  <si>
    <t>Oslo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</si>
</sst>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30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EEECE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name val="Arial"/>
    </font>
    <font>
      <sz val="9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6D7A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0" fontId="5" fillId="0" borderId="0"/>
    <xf numFmtId="0" fontId="17" fillId="0" borderId="0"/>
  </cellStyleXfs>
  <cellXfs count="282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46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3" borderId="0" xfId="0" applyFont="1" applyFill="1"/>
    <xf numFmtId="164" fontId="9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46" fontId="9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4" fontId="10" fillId="0" borderId="0" xfId="0" applyNumberFormat="1" applyFont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6" fontId="13" fillId="0" borderId="4" xfId="0" applyNumberFormat="1" applyFont="1" applyBorder="1" applyAlignment="1">
      <alignment horizontal="center" vertical="center"/>
    </xf>
    <xf numFmtId="46" fontId="13" fillId="0" borderId="2" xfId="0" applyNumberFormat="1" applyFont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46" fontId="13" fillId="2" borderId="2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164" fontId="13" fillId="6" borderId="5" xfId="0" applyNumberFormat="1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164" fontId="15" fillId="6" borderId="6" xfId="0" applyNumberFormat="1" applyFont="1" applyFill="1" applyBorder="1" applyAlignment="1">
      <alignment horizontal="center"/>
    </xf>
    <xf numFmtId="164" fontId="15" fillId="6" borderId="7" xfId="0" applyNumberFormat="1" applyFont="1" applyFill="1" applyBorder="1" applyAlignment="1">
      <alignment horizont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6" fontId="13" fillId="0" borderId="10" xfId="0" applyNumberFormat="1" applyFont="1" applyBorder="1" applyAlignment="1">
      <alignment horizontal="center" vertical="center"/>
    </xf>
    <xf numFmtId="46" fontId="13" fillId="0" borderId="13" xfId="0" applyNumberFormat="1" applyFont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46" fontId="13" fillId="2" borderId="11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5" borderId="10" xfId="0" applyFont="1" applyFill="1" applyBorder="1" applyAlignment="1">
      <alignment vertical="center" wrapText="1"/>
    </xf>
    <xf numFmtId="164" fontId="9" fillId="6" borderId="14" xfId="0" applyNumberFormat="1" applyFont="1" applyFill="1" applyBorder="1" applyAlignment="1">
      <alignment vertical="center" wrapText="1"/>
    </xf>
    <xf numFmtId="164" fontId="9" fillId="6" borderId="15" xfId="0" applyNumberFormat="1" applyFont="1" applyFill="1" applyBorder="1" applyAlignment="1">
      <alignment vertical="center" wrapText="1"/>
    </xf>
    <xf numFmtId="164" fontId="9" fillId="6" borderId="16" xfId="0" applyNumberFormat="1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0" fillId="0" borderId="11" xfId="0" applyBorder="1"/>
    <xf numFmtId="0" fontId="9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20" xfId="0" applyFont="1" applyBorder="1"/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right"/>
    </xf>
    <xf numFmtId="0" fontId="9" fillId="0" borderId="20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46" fontId="9" fillId="2" borderId="19" xfId="0" applyNumberFormat="1" applyFont="1" applyFill="1" applyBorder="1" applyAlignment="1">
      <alignment horizontal="center" vertical="center" wrapText="1"/>
    </xf>
    <xf numFmtId="21" fontId="9" fillId="0" borderId="20" xfId="0" applyNumberFormat="1" applyFont="1" applyBorder="1" applyAlignment="1">
      <alignment horizontal="right"/>
    </xf>
    <xf numFmtId="164" fontId="5" fillId="2" borderId="19" xfId="0" applyNumberFormat="1" applyFont="1" applyFill="1" applyBorder="1"/>
    <xf numFmtId="46" fontId="0" fillId="2" borderId="20" xfId="0" applyNumberForma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17" fillId="0" borderId="19" xfId="0" applyFont="1" applyBorder="1"/>
    <xf numFmtId="0" fontId="19" fillId="0" borderId="19" xfId="1" applyFont="1" applyBorder="1"/>
    <xf numFmtId="164" fontId="9" fillId="6" borderId="14" xfId="0" applyNumberFormat="1" applyFont="1" applyFill="1" applyBorder="1" applyAlignment="1">
      <alignment horizontal="center" wrapText="1"/>
    </xf>
    <xf numFmtId="164" fontId="9" fillId="6" borderId="15" xfId="0" applyNumberFormat="1" applyFont="1" applyFill="1" applyBorder="1" applyAlignment="1">
      <alignment horizontal="center" wrapText="1"/>
    </xf>
    <xf numFmtId="164" fontId="9" fillId="6" borderId="15" xfId="0" applyNumberFormat="1" applyFont="1" applyFill="1" applyBorder="1" applyAlignment="1">
      <alignment horizontal="center"/>
    </xf>
    <xf numFmtId="164" fontId="20" fillId="7" borderId="15" xfId="0" applyNumberFormat="1" applyFont="1" applyFill="1" applyBorder="1" applyAlignment="1">
      <alignment horizontal="center"/>
    </xf>
    <xf numFmtId="164" fontId="9" fillId="6" borderId="22" xfId="0" applyNumberFormat="1" applyFont="1" applyFill="1" applyBorder="1" applyAlignment="1">
      <alignment horizontal="center" vertical="center" wrapText="1"/>
    </xf>
    <xf numFmtId="164" fontId="9" fillId="6" borderId="23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0" xfId="0" applyBorder="1"/>
    <xf numFmtId="0" fontId="9" fillId="2" borderId="20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46" fontId="9" fillId="0" borderId="20" xfId="0" applyNumberFormat="1" applyFont="1" applyBorder="1" applyAlignment="1">
      <alignment horizontal="right"/>
    </xf>
    <xf numFmtId="2" fontId="9" fillId="2" borderId="19" xfId="0" applyNumberFormat="1" applyFont="1" applyFill="1" applyBorder="1" applyAlignment="1">
      <alignment horizontal="center"/>
    </xf>
    <xf numFmtId="0" fontId="21" fillId="3" borderId="19" xfId="0" applyFont="1" applyFill="1" applyBorder="1"/>
    <xf numFmtId="0" fontId="19" fillId="3" borderId="19" xfId="1" applyFont="1" applyFill="1" applyBorder="1" applyAlignment="1">
      <alignment vertical="top"/>
    </xf>
    <xf numFmtId="164" fontId="9" fillId="6" borderId="21" xfId="0" applyNumberFormat="1" applyFont="1" applyFill="1" applyBorder="1" applyAlignment="1">
      <alignment horizontal="center"/>
    </xf>
    <xf numFmtId="164" fontId="9" fillId="6" borderId="22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/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9" fillId="0" borderId="10" xfId="0" applyFont="1" applyBorder="1"/>
    <xf numFmtId="0" fontId="5" fillId="0" borderId="11" xfId="0" applyFont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21" fontId="9" fillId="0" borderId="11" xfId="0" applyNumberFormat="1" applyFont="1" applyBorder="1" applyAlignment="1">
      <alignment horizontal="right"/>
    </xf>
    <xf numFmtId="0" fontId="10" fillId="3" borderId="19" xfId="0" applyFont="1" applyFill="1" applyBorder="1"/>
    <xf numFmtId="0" fontId="18" fillId="3" borderId="10" xfId="1" applyFill="1" applyBorder="1"/>
    <xf numFmtId="0" fontId="9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46" fontId="9" fillId="0" borderId="11" xfId="0" applyNumberFormat="1" applyFont="1" applyBorder="1" applyAlignment="1">
      <alignment horizontal="center"/>
    </xf>
    <xf numFmtId="0" fontId="19" fillId="3" borderId="10" xfId="1" applyFont="1" applyFill="1" applyBorder="1"/>
    <xf numFmtId="21" fontId="9" fillId="0" borderId="20" xfId="0" applyNumberFormat="1" applyFont="1" applyBorder="1" applyAlignment="1">
      <alignment horizontal="center"/>
    </xf>
    <xf numFmtId="0" fontId="18" fillId="3" borderId="19" xfId="1" applyFill="1" applyBorder="1"/>
    <xf numFmtId="164" fontId="9" fillId="2" borderId="21" xfId="2" applyNumberFormat="1" applyFont="1" applyFill="1" applyBorder="1" applyAlignment="1">
      <alignment horizontal="center"/>
    </xf>
    <xf numFmtId="164" fontId="9" fillId="2" borderId="22" xfId="2" applyNumberFormat="1" applyFont="1" applyFill="1" applyBorder="1" applyAlignment="1">
      <alignment horizontal="center"/>
    </xf>
    <xf numFmtId="164" fontId="9" fillId="7" borderId="22" xfId="2" applyNumberFormat="1" applyFont="1" applyFill="1" applyBorder="1" applyAlignment="1">
      <alignment horizontal="center"/>
    </xf>
    <xf numFmtId="0" fontId="19" fillId="3" borderId="19" xfId="1" applyFont="1" applyFill="1" applyBorder="1"/>
    <xf numFmtId="46" fontId="9" fillId="0" borderId="20" xfId="0" applyNumberFormat="1" applyFont="1" applyBorder="1" applyAlignment="1">
      <alignment horizontal="center"/>
    </xf>
    <xf numFmtId="164" fontId="5" fillId="2" borderId="10" xfId="0" applyNumberFormat="1" applyFont="1" applyFill="1" applyBorder="1"/>
    <xf numFmtId="1" fontId="10" fillId="5" borderId="10" xfId="0" applyNumberFormat="1" applyFont="1" applyFill="1" applyBorder="1" applyAlignment="1">
      <alignment horizontal="right" vertical="center" wrapText="1"/>
    </xf>
    <xf numFmtId="164" fontId="9" fillId="6" borderId="14" xfId="0" applyNumberFormat="1" applyFont="1" applyFill="1" applyBorder="1" applyAlignment="1">
      <alignment horizontal="center"/>
    </xf>
    <xf numFmtId="164" fontId="9" fillId="6" borderId="15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0" fillId="3" borderId="10" xfId="0" applyFont="1" applyFill="1" applyBorder="1"/>
    <xf numFmtId="164" fontId="20" fillId="7" borderId="21" xfId="0" applyNumberFormat="1" applyFont="1" applyFill="1" applyBorder="1" applyAlignment="1">
      <alignment horizontal="center"/>
    </xf>
    <xf numFmtId="164" fontId="20" fillId="5" borderId="22" xfId="0" applyNumberFormat="1" applyFont="1" applyFill="1" applyBorder="1" applyAlignment="1">
      <alignment horizontal="center"/>
    </xf>
    <xf numFmtId="164" fontId="20" fillId="7" borderId="2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/>
    <xf numFmtId="0" fontId="9" fillId="0" borderId="26" xfId="0" applyFont="1" applyBorder="1" applyAlignment="1">
      <alignment horizontal="center"/>
    </xf>
    <xf numFmtId="0" fontId="9" fillId="0" borderId="25" xfId="0" applyFont="1" applyBorder="1" applyAlignment="1">
      <alignment horizontal="right"/>
    </xf>
    <xf numFmtId="0" fontId="9" fillId="2" borderId="25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10" fillId="3" borderId="24" xfId="0" applyFont="1" applyFill="1" applyBorder="1"/>
    <xf numFmtId="0" fontId="19" fillId="3" borderId="24" xfId="1" applyFont="1" applyFill="1" applyBorder="1"/>
    <xf numFmtId="164" fontId="9" fillId="0" borderId="26" xfId="0" applyNumberFormat="1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2" borderId="25" xfId="0" applyFont="1" applyFill="1" applyBorder="1" applyAlignment="1">
      <alignment horizontal="center"/>
    </xf>
    <xf numFmtId="1" fontId="10" fillId="5" borderId="24" xfId="0" applyNumberFormat="1" applyFont="1" applyFill="1" applyBorder="1" applyAlignment="1">
      <alignment horizontal="right" vertical="center" wrapText="1"/>
    </xf>
    <xf numFmtId="164" fontId="20" fillId="7" borderId="26" xfId="0" applyNumberFormat="1" applyFont="1" applyFill="1" applyBorder="1" applyAlignment="1">
      <alignment horizontal="center"/>
    </xf>
    <xf numFmtId="164" fontId="20" fillId="7" borderId="27" xfId="0" applyNumberFormat="1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7" fillId="0" borderId="10" xfId="0" applyFont="1" applyBorder="1"/>
    <xf numFmtId="0" fontId="18" fillId="0" borderId="10" xfId="1" applyBorder="1"/>
    <xf numFmtId="164" fontId="9" fillId="6" borderId="21" xfId="0" applyNumberFormat="1" applyFont="1" applyFill="1" applyBorder="1" applyAlignment="1">
      <alignment horizontal="center" wrapText="1"/>
    </xf>
    <xf numFmtId="164" fontId="9" fillId="6" borderId="22" xfId="0" applyNumberFormat="1" applyFont="1" applyFill="1" applyBorder="1" applyAlignment="1">
      <alignment horizontal="center" wrapText="1"/>
    </xf>
    <xf numFmtId="0" fontId="9" fillId="0" borderId="19" xfId="0" applyFont="1" applyBorder="1"/>
    <xf numFmtId="0" fontId="9" fillId="0" borderId="20" xfId="0" applyFont="1" applyBorder="1" applyAlignment="1">
      <alignment horizontal="left" vertical="center"/>
    </xf>
    <xf numFmtId="0" fontId="19" fillId="3" borderId="20" xfId="1" applyFont="1" applyFill="1" applyBorder="1"/>
    <xf numFmtId="0" fontId="19" fillId="3" borderId="28" xfId="1" applyFont="1" applyFill="1" applyBorder="1"/>
    <xf numFmtId="0" fontId="18" fillId="3" borderId="20" xfId="1" applyFill="1" applyBorder="1"/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18" fillId="5" borderId="10" xfId="1" applyFill="1" applyBorder="1"/>
    <xf numFmtId="0" fontId="9" fillId="2" borderId="20" xfId="0" applyFont="1" applyFill="1" applyBorder="1" applyAlignment="1">
      <alignment horizontal="center"/>
    </xf>
    <xf numFmtId="164" fontId="20" fillId="5" borderId="21" xfId="0" applyNumberFormat="1" applyFont="1" applyFill="1" applyBorder="1" applyAlignment="1">
      <alignment horizontal="center"/>
    </xf>
    <xf numFmtId="164" fontId="20" fillId="8" borderId="22" xfId="0" applyNumberFormat="1" applyFont="1" applyFill="1" applyBorder="1" applyAlignment="1">
      <alignment horizontal="center"/>
    </xf>
    <xf numFmtId="0" fontId="18" fillId="3" borderId="28" xfId="1" applyFill="1" applyBorder="1"/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horizontal="center" wrapText="1"/>
    </xf>
    <xf numFmtId="0" fontId="9" fillId="0" borderId="19" xfId="0" applyFont="1" applyBorder="1" applyAlignment="1">
      <alignment horizontal="left" wrapText="1"/>
    </xf>
    <xf numFmtId="0" fontId="10" fillId="3" borderId="19" xfId="0" applyFont="1" applyFill="1" applyBorder="1" applyAlignment="1">
      <alignment horizontal="right"/>
    </xf>
    <xf numFmtId="0" fontId="18" fillId="0" borderId="19" xfId="1" applyBorder="1"/>
    <xf numFmtId="164" fontId="20" fillId="9" borderId="22" xfId="0" applyNumberFormat="1" applyFont="1" applyFill="1" applyBorder="1" applyAlignment="1">
      <alignment horizontal="center"/>
    </xf>
    <xf numFmtId="164" fontId="9" fillId="6" borderId="21" xfId="2" applyNumberFormat="1" applyFont="1" applyFill="1" applyBorder="1" applyAlignment="1">
      <alignment horizontal="center" wrapText="1"/>
    </xf>
    <xf numFmtId="164" fontId="9" fillId="6" borderId="22" xfId="2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/>
    </xf>
    <xf numFmtId="0" fontId="5" fillId="0" borderId="20" xfId="0" applyFont="1" applyBorder="1"/>
    <xf numFmtId="0" fontId="19" fillId="5" borderId="10" xfId="1" applyFont="1" applyFill="1" applyBorder="1"/>
    <xf numFmtId="46" fontId="9" fillId="0" borderId="20" xfId="0" applyNumberFormat="1" applyFont="1" applyBorder="1" applyAlignment="1">
      <alignment horizontal="center" vertical="center"/>
    </xf>
    <xf numFmtId="0" fontId="17" fillId="0" borderId="11" xfId="0" applyFont="1" applyBorder="1"/>
    <xf numFmtId="0" fontId="9" fillId="0" borderId="11" xfId="0" applyFont="1" applyBorder="1" applyAlignment="1">
      <alignment horizontal="left" vertical="center"/>
    </xf>
    <xf numFmtId="0" fontId="19" fillId="0" borderId="10" xfId="1" applyFont="1" applyBorder="1"/>
    <xf numFmtId="0" fontId="9" fillId="0" borderId="29" xfId="0" applyFont="1" applyBorder="1" applyAlignment="1">
      <alignment horizontal="left"/>
    </xf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right"/>
    </xf>
    <xf numFmtId="0" fontId="9" fillId="0" borderId="29" xfId="0" applyFont="1" applyBorder="1"/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46" fontId="9" fillId="2" borderId="29" xfId="0" applyNumberFormat="1" applyFont="1" applyFill="1" applyBorder="1" applyAlignment="1">
      <alignment horizontal="center" vertical="center" wrapText="1"/>
    </xf>
    <xf numFmtId="46" fontId="9" fillId="0" borderId="30" xfId="0" applyNumberFormat="1" applyFont="1" applyBorder="1" applyAlignment="1">
      <alignment horizontal="right"/>
    </xf>
    <xf numFmtId="164" fontId="5" fillId="2" borderId="29" xfId="0" applyNumberFormat="1" applyFont="1" applyFill="1" applyBorder="1"/>
    <xf numFmtId="46" fontId="0" fillId="2" borderId="30" xfId="0" applyNumberFormat="1" applyFill="1" applyBorder="1" applyAlignment="1">
      <alignment horizontal="center"/>
    </xf>
    <xf numFmtId="2" fontId="9" fillId="2" borderId="29" xfId="0" applyNumberFormat="1" applyFont="1" applyFill="1" applyBorder="1" applyAlignment="1">
      <alignment horizontal="center"/>
    </xf>
    <xf numFmtId="0" fontId="10" fillId="3" borderId="29" xfId="0" applyFont="1" applyFill="1" applyBorder="1"/>
    <xf numFmtId="0" fontId="19" fillId="3" borderId="29" xfId="1" applyFont="1" applyFill="1" applyBorder="1"/>
    <xf numFmtId="164" fontId="9" fillId="6" borderId="31" xfId="0" applyNumberFormat="1" applyFont="1" applyFill="1" applyBorder="1" applyAlignment="1">
      <alignment horizontal="center"/>
    </xf>
    <xf numFmtId="164" fontId="9" fillId="6" borderId="32" xfId="0" applyNumberFormat="1" applyFont="1" applyFill="1" applyBorder="1" applyAlignment="1">
      <alignment horizontal="center"/>
    </xf>
    <xf numFmtId="164" fontId="9" fillId="6" borderId="32" xfId="0" applyNumberFormat="1" applyFont="1" applyFill="1" applyBorder="1" applyAlignment="1">
      <alignment horizontal="center" vertical="center" wrapText="1"/>
    </xf>
    <xf numFmtId="164" fontId="9" fillId="6" borderId="33" xfId="0" applyNumberFormat="1" applyFont="1" applyFill="1" applyBorder="1" applyAlignment="1">
      <alignment horizontal="center" vertical="center" wrapText="1"/>
    </xf>
    <xf numFmtId="164" fontId="9" fillId="0" borderId="31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30" xfId="0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4" fillId="2" borderId="0" xfId="3" applyFont="1" applyFill="1" applyAlignment="1">
      <alignment horizontal="left"/>
    </xf>
    <xf numFmtId="0" fontId="25" fillId="2" borderId="0" xfId="3" applyFont="1" applyFill="1"/>
    <xf numFmtId="2" fontId="25" fillId="2" borderId="0" xfId="3" applyNumberFormat="1" applyFont="1" applyFill="1" applyAlignment="1">
      <alignment horizontal="center"/>
    </xf>
    <xf numFmtId="0" fontId="25" fillId="2" borderId="0" xfId="3" applyFont="1" applyFill="1" applyAlignment="1">
      <alignment horizontal="center"/>
    </xf>
    <xf numFmtId="2" fontId="26" fillId="0" borderId="0" xfId="3" applyNumberFormat="1" applyFont="1"/>
    <xf numFmtId="0" fontId="27" fillId="0" borderId="0" xfId="3" applyFont="1"/>
    <xf numFmtId="0" fontId="28" fillId="0" borderId="0" xfId="3" applyFont="1"/>
    <xf numFmtId="0" fontId="25" fillId="0" borderId="0" xfId="3" applyFont="1"/>
    <xf numFmtId="0" fontId="17" fillId="0" borderId="0" xfId="3"/>
    <xf numFmtId="0" fontId="13" fillId="2" borderId="0" xfId="3" applyFont="1" applyFill="1" applyAlignment="1">
      <alignment horizontal="left"/>
    </xf>
    <xf numFmtId="16" fontId="13" fillId="2" borderId="0" xfId="3" applyNumberFormat="1" applyFont="1" applyFill="1" applyAlignment="1">
      <alignment horizontal="right"/>
    </xf>
    <xf numFmtId="0" fontId="9" fillId="2" borderId="0" xfId="3" applyFont="1" applyFill="1"/>
    <xf numFmtId="2" fontId="9" fillId="2" borderId="0" xfId="3" applyNumberFormat="1" applyFont="1" applyFill="1" applyAlignment="1">
      <alignment horizontal="center"/>
    </xf>
    <xf numFmtId="0" fontId="9" fillId="2" borderId="0" xfId="3" applyFont="1" applyFill="1" applyAlignment="1">
      <alignment horizontal="center"/>
    </xf>
    <xf numFmtId="2" fontId="9" fillId="0" borderId="0" xfId="3" applyNumberFormat="1" applyFont="1"/>
    <xf numFmtId="0" fontId="5" fillId="0" borderId="0" xfId="3" applyFont="1"/>
    <xf numFmtId="0" fontId="29" fillId="0" borderId="0" xfId="3" applyFont="1"/>
    <xf numFmtId="0" fontId="9" fillId="0" borderId="0" xfId="3" applyFont="1"/>
    <xf numFmtId="0" fontId="9" fillId="0" borderId="0" xfId="3" applyFont="1" applyAlignment="1">
      <alignment horizontal="center"/>
    </xf>
    <xf numFmtId="0" fontId="13" fillId="0" borderId="34" xfId="3" applyFont="1" applyBorder="1"/>
    <xf numFmtId="16" fontId="13" fillId="0" borderId="34" xfId="3" applyNumberFormat="1" applyFont="1" applyBorder="1" applyAlignment="1">
      <alignment horizontal="center"/>
    </xf>
    <xf numFmtId="14" fontId="13" fillId="0" borderId="34" xfId="3" applyNumberFormat="1" applyFont="1" applyBorder="1" applyAlignment="1">
      <alignment horizontal="center"/>
    </xf>
    <xf numFmtId="0" fontId="13" fillId="0" borderId="34" xfId="3" applyFont="1" applyBorder="1" applyAlignment="1">
      <alignment horizontal="center"/>
    </xf>
    <xf numFmtId="16" fontId="13" fillId="10" borderId="34" xfId="3" applyNumberFormat="1" applyFont="1" applyFill="1" applyBorder="1" applyAlignment="1">
      <alignment horizontal="center"/>
    </xf>
    <xf numFmtId="0" fontId="13" fillId="2" borderId="34" xfId="3" applyFont="1" applyFill="1" applyBorder="1" applyAlignment="1">
      <alignment horizontal="center"/>
    </xf>
    <xf numFmtId="0" fontId="13" fillId="0" borderId="0" xfId="3" applyFont="1"/>
    <xf numFmtId="0" fontId="5" fillId="0" borderId="34" xfId="3" applyFont="1" applyBorder="1"/>
    <xf numFmtId="165" fontId="9" fillId="2" borderId="19" xfId="0" applyNumberFormat="1" applyFont="1" applyFill="1" applyBorder="1" applyAlignment="1">
      <alignment horizontal="center" vertical="center" wrapText="1"/>
    </xf>
    <xf numFmtId="2" fontId="9" fillId="2" borderId="34" xfId="3" applyNumberFormat="1" applyFont="1" applyFill="1" applyBorder="1" applyAlignment="1">
      <alignment horizontal="center"/>
    </xf>
    <xf numFmtId="2" fontId="9" fillId="11" borderId="34" xfId="3" applyNumberFormat="1" applyFont="1" applyFill="1" applyBorder="1" applyAlignment="1">
      <alignment horizontal="center"/>
    </xf>
    <xf numFmtId="2" fontId="5" fillId="0" borderId="34" xfId="3" applyNumberFormat="1" applyFont="1" applyBorder="1"/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5" fillId="0" borderId="10" xfId="3" applyFont="1" applyBorder="1"/>
    <xf numFmtId="0" fontId="5" fillId="0" borderId="11" xfId="3" applyFont="1" applyBorder="1"/>
    <xf numFmtId="0" fontId="5" fillId="0" borderId="20" xfId="3" applyFont="1" applyBorder="1"/>
    <xf numFmtId="0" fontId="9" fillId="0" borderId="10" xfId="0" applyFont="1" applyBorder="1" applyAlignment="1">
      <alignment horizontal="left" wrapText="1"/>
    </xf>
    <xf numFmtId="0" fontId="5" fillId="0" borderId="0" xfId="3" applyFont="1" applyAlignment="1">
      <alignment vertical="center"/>
    </xf>
    <xf numFmtId="0" fontId="9" fillId="0" borderId="24" xfId="0" applyFont="1" applyBorder="1"/>
    <xf numFmtId="0" fontId="9" fillId="0" borderId="35" xfId="0" applyFont="1" applyBorder="1"/>
    <xf numFmtId="0" fontId="9" fillId="0" borderId="0" xfId="0" applyFont="1"/>
    <xf numFmtId="0" fontId="9" fillId="0" borderId="34" xfId="0" applyFont="1" applyBorder="1" applyAlignment="1">
      <alignment horizontal="left" wrapText="1"/>
    </xf>
    <xf numFmtId="0" fontId="9" fillId="0" borderId="34" xfId="0" applyFont="1" applyBorder="1" applyAlignment="1">
      <alignment wrapText="1"/>
    </xf>
    <xf numFmtId="0" fontId="9" fillId="0" borderId="34" xfId="0" applyFont="1" applyBorder="1"/>
    <xf numFmtId="2" fontId="5" fillId="0" borderId="34" xfId="3" applyNumberFormat="1" applyFont="1" applyBorder="1" applyAlignment="1">
      <alignment horizontal="center"/>
    </xf>
    <xf numFmtId="0" fontId="17" fillId="0" borderId="34" xfId="3" applyBorder="1"/>
    <xf numFmtId="0" fontId="9" fillId="0" borderId="11" xfId="3" applyFont="1" applyBorder="1"/>
    <xf numFmtId="0" fontId="9" fillId="0" borderId="34" xfId="3" applyFont="1" applyBorder="1" applyAlignment="1">
      <alignment horizontal="center"/>
    </xf>
    <xf numFmtId="0" fontId="9" fillId="0" borderId="0" xfId="0" applyFont="1" applyAlignment="1">
      <alignment horizontal="left" wrapText="1"/>
    </xf>
  </cellXfs>
  <cellStyles count="4">
    <cellStyle name="Hyperkobling" xfId="1" builtinId="8"/>
    <cellStyle name="Normal" xfId="0" builtinId="0"/>
    <cellStyle name="Normal 2" xfId="2" xr:uid="{E0ACDE26-2144-47DF-9D6C-9861CFD406A9}"/>
    <cellStyle name="Normal 3" xfId="3" xr:uid="{7583592C-0C2F-42ED-B4CB-7108A1EFB8FE}"/>
  </cellStyles>
  <dxfs count="17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C4950BD6-E7EA-4640-ABA4-B2852BC27A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944B191A-5911-402E-B29E-0B54BB9BCC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5796EBC9-887D-47D7-A0E3-3BCDFFBBC1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C712BA40-419F-436D-899C-B93D6D0ADB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5CFA9343-4510-420B-BF06-64B82C8CB4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18FDB25A-D0CB-4093-8FAA-9AD9B6E0AE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AA503145-6ABE-4623-8126-D8AD93EDAA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E2E67E18-1376-4F05-AF50-1470B0BE3B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B2115587-F3CF-4044-89E8-44D876573F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CAE9679F-AB9C-4FBF-8025-E3CF2A34C9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103025AF-ACB5-4151-BA2C-66E7D52EE7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44C7435D-FC8F-425F-9DA8-6C0B93D547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DDD2A342-F687-4708-A513-035EB7FE56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8D5A9AB-3084-4468-B45A-A3039D9A93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D3AE30E6-08AD-4A44-A527-E65E02D1F5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EE900992-DA58-4806-9565-5B32F07D99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31C60BC2-E497-4552-9C15-79B440E4FB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90A9981B-8AF9-48FB-A230-EC97326C93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C2B4D2F6-99E6-4526-B964-9A3A2CF5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C95FFEF5-E502-4E71-A076-A79CEE9FE4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15071E6D-CFF6-4BFC-9CCE-03DC7CC348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0CDFEFEE-0A77-4F63-94D2-A876D5CCBB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7599F635-9BE6-4991-A5C9-9AA1353611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99947B30-E7C9-435E-B6C2-EACB2C58B1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A8DF62B1-11BE-4EC3-B41E-C4E6F9EC6E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158D5A0-5A96-422A-BE92-42DF2DF9D9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B4DE081B-7D23-40ED-B7F5-61E4CBA724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1BCFB6D6-A50F-479A-945F-E1F54745A4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8ECD6E0B-5919-4427-9A88-28A2E0584A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B88A6D85-32D8-4078-806C-4D9B28BF82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3A34D77C-9F05-4654-9AD9-0E50A1D305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971CA94F-4D80-49C3-9A6E-BD0D96E8E9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284A8EAA-0437-44BE-A0C9-CA568EAA2C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A89F503C-0E67-4AB3-B1FC-6E6EBD1AC1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FBF40094-8133-4990-9FD1-7079686671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769F6727-63CB-460D-8E54-06A8B1ECE2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628FEE68-8CD5-44D4-A80C-726C2088C9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5D0803D8-50D3-4366-9F82-079A06E121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701FEF20-95D8-4F87-B977-4169931766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BFEE3B6D-25C8-4ACD-89CF-41FD968971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E02D365A-13FB-4D53-8A7E-0FE69A6665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E5019148-3D0F-46C5-85E3-AC2E3FFBE0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725E2DEA-B9F6-4EB9-B75B-8F20BBE24F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62EB0C4D-36CF-49D4-94D9-6E1C6D6E6B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7FCDD08F-ED58-4652-A168-8436D88210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289EBD9A-C655-41BD-BBB1-576446C7F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437734CE-E575-4905-A35F-2883B16453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D6C21417-5F8D-4005-864D-1CF379FD74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7273A9C0-842B-4A13-9C3A-EA8F36C826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3C6E0C89-37D8-4C7C-8414-96F64058F4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9BB71555-1C3A-4239-AEDC-420060E0D9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8B7B9F64-FA18-4695-94FE-F39E008387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4D690A32-19F9-4F4C-B939-9665246430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C1C555C4-F397-4772-8CED-FCD04BBE79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2BC05D42-11EA-44E1-B62A-C25543947A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EFF864B9-7875-41D0-A3E9-8C7C640C7C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E0934CB5-0D80-47E3-9D79-39C3C349B1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D261BC30-BE86-4BB6-9475-D2A357A46F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8CF83C50-D13F-4E28-90B7-E90D5FE9EA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3C456FC2-EACE-4658-B09B-AAA94BCECC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302695E3-1113-4284-B470-A28FCF21CC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3BA0FC3F-AF1C-47A3-BE14-16A3A20997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72B489A4-E74A-4CCE-BD71-4D0A6561D1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BF6459A4-39E9-4867-9734-30BE32BA9D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6BABF128-F46A-47A8-9F22-607578D910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D9D24C92-5581-4B51-967C-CA7F42A560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FD4D2D62-F5C4-4AFC-82FD-8D659DACEB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5E2C56D0-9B1A-479F-8326-16361DB9CA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0B4D8AF9-BB7A-4502-A393-D42333CFCA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D12A3DBC-D320-4026-8698-A1B2A2863B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16BD86E7-312C-4641-B23D-4E95E6BAD2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EDB2949A-2090-4E19-A029-8FBA003F46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A56D1F89-E40E-476C-B74E-64AEEE47FC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A965CC36-4B72-4CF2-A47E-EB8CE44C06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499B0F42-2132-425F-88CB-8E5F7837E1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50C36AB7-27FB-4E3C-B5A0-D0C4D0B181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5610B474-FBE9-4CD9-B371-B3EFC25B4B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A11DC02E-70AC-470B-BDA4-AEA53AB416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35584ABE-7CD0-451E-AB53-4925E2C99D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2C52FACD-9586-4865-B722-D4A0F73AA7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9FB2FC47-431E-4EB5-97D9-ECDA42F806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DABC65AC-DA10-4046-9A34-3492F8FB83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80AFA4FD-59A9-4B7C-8747-598FECAEBC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15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297DF274-DD2C-4141-A106-236723BB1C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82865" cy="283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er/AppData/Local/Microsoft/Windows/Temporary%20Internet%20Files/Content.IE5/9VQQSM5R/Resultatliste%2022.%2008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ker/Documents/Frognerkilen%20Seilforening/Tirsdagsregatta%202017/Resultatliste%2006.06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er/Documents/Frognerkilen%20Seilforening/Tirsdagsregatta%202016/Startliste%2030.08.2016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UllernCupen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0 Master deltakerliste"/>
      <sheetName val="Sammendrag Master"/>
      <sheetName val="0505"/>
      <sheetName val="1205"/>
      <sheetName val="1905"/>
      <sheetName val="2605"/>
      <sheetName val="0206"/>
    </sheetNames>
    <sheetDataSet>
      <sheetData sheetId="0"/>
      <sheetData sheetId="1"/>
      <sheetData sheetId="2"/>
      <sheetData sheetId="3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0.82158564814814816</v>
          </cell>
          <cell r="L6">
            <v>0.96017757183035779</v>
          </cell>
          <cell r="M6">
            <v>6.8734933816791258E-2</v>
          </cell>
          <cell r="N6">
            <v>6.6666666666666666E-2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0.81312499999999999</v>
          </cell>
          <cell r="L7">
            <v>1.2394388647935131</v>
          </cell>
          <cell r="M7">
            <v>6.9632364001246547E-2</v>
          </cell>
          <cell r="N7">
            <v>0.13333333333333333</v>
          </cell>
        </row>
        <row r="8">
          <cell r="B8" t="str">
            <v>Joachim Lyng-Olsen</v>
          </cell>
          <cell r="C8" t="str">
            <v>USF</v>
          </cell>
          <cell r="D8" t="str">
            <v>NOR</v>
          </cell>
          <cell r="E8">
            <v>203</v>
          </cell>
          <cell r="F8" t="str">
            <v>Express</v>
          </cell>
          <cell r="G8" t="str">
            <v>Lille My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0.81773148148148145</v>
          </cell>
          <cell r="L8">
            <v>1.0286</v>
          </cell>
          <cell r="M8">
            <v>6.9668601851851808E-2</v>
          </cell>
          <cell r="N8">
            <v>0.2</v>
          </cell>
        </row>
        <row r="9">
          <cell r="B9" t="str">
            <v>Cecilia Stokkeland</v>
          </cell>
          <cell r="C9" t="str">
            <v>USF</v>
          </cell>
          <cell r="D9" t="str">
            <v>NOR</v>
          </cell>
          <cell r="E9">
            <v>11541</v>
          </cell>
          <cell r="F9" t="str">
            <v>J/109</v>
          </cell>
          <cell r="G9" t="str">
            <v>JJ Flash</v>
          </cell>
          <cell r="H9" t="str">
            <v>Ja</v>
          </cell>
          <cell r="I9" t="str">
            <v>Ja</v>
          </cell>
          <cell r="J9" t="str">
            <v>18:10</v>
          </cell>
          <cell r="K9">
            <v>0.81372685185185178</v>
          </cell>
          <cell r="L9">
            <v>1.2271000000000001</v>
          </cell>
          <cell r="M9">
            <v>6.9677692129629445E-2</v>
          </cell>
          <cell r="N9">
            <v>0.26666666666666666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0.81733796296296291</v>
          </cell>
          <cell r="L10">
            <v>1.1566581663941129</v>
          </cell>
          <cell r="M10">
            <v>6.9854656391718367E-2</v>
          </cell>
          <cell r="N10">
            <v>0.33333333333333331</v>
          </cell>
        </row>
        <row r="11">
          <cell r="B11" t="str">
            <v>Svein Ivarson</v>
          </cell>
          <cell r="C11" t="str">
            <v>USF</v>
          </cell>
          <cell r="D11" t="str">
            <v>NOR</v>
          </cell>
          <cell r="E11">
            <v>13847</v>
          </cell>
          <cell r="F11" t="str">
            <v>Elan 37</v>
          </cell>
          <cell r="G11" t="str">
            <v>NON STOP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0.81895833333333334</v>
          </cell>
          <cell r="L11">
            <v>1.146408726075324</v>
          </cell>
          <cell r="M11">
            <v>7.1093263360087713E-2</v>
          </cell>
          <cell r="N11">
            <v>0.4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0.81598379629629625</v>
          </cell>
          <cell r="L12">
            <v>1.2166999999999999</v>
          </cell>
          <cell r="M12">
            <v>7.1833179398147984E-2</v>
          </cell>
          <cell r="N12">
            <v>0.46666666666666667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0.81822916666666667</v>
          </cell>
          <cell r="L13">
            <v>1.1724634794822915</v>
          </cell>
          <cell r="M13">
            <v>7.1854098655772289E-2</v>
          </cell>
          <cell r="N13">
            <v>0.53333333333333333</v>
          </cell>
        </row>
        <row r="14">
          <cell r="B14" t="str">
            <v>Magne K. Fagerhol</v>
          </cell>
          <cell r="C14" t="str">
            <v>USF</v>
          </cell>
          <cell r="D14" t="str">
            <v>NOR</v>
          </cell>
          <cell r="E14">
            <v>15383</v>
          </cell>
          <cell r="F14" t="str">
            <v>Aphrodite 101</v>
          </cell>
          <cell r="G14" t="str">
            <v>Heim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0.81765046296296295</v>
          </cell>
          <cell r="L14">
            <v>1.0645</v>
          </cell>
          <cell r="M14">
            <v>7.201391782407407E-2</v>
          </cell>
          <cell r="N14">
            <v>0.6</v>
          </cell>
        </row>
        <row r="15">
          <cell r="B15" t="str">
            <v>Andreas Haug</v>
          </cell>
          <cell r="C15" t="str">
            <v>FS</v>
          </cell>
          <cell r="D15" t="str">
            <v>NOR</v>
          </cell>
          <cell r="E15">
            <v>13911</v>
          </cell>
          <cell r="F15" t="str">
            <v>Archambault A35</v>
          </cell>
          <cell r="G15" t="str">
            <v>Flaks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0.81929398148148147</v>
          </cell>
          <cell r="L15">
            <v>1.1841104968103615</v>
          </cell>
          <cell r="M15">
            <v>7.3828741276821847E-2</v>
          </cell>
          <cell r="N15">
            <v>0.66666666666666663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0.82142361111111117</v>
          </cell>
          <cell r="L16">
            <v>1.0563540961560012</v>
          </cell>
          <cell r="M16">
            <v>7.5448624159475564E-2</v>
          </cell>
          <cell r="N16">
            <v>0.73333333333333328</v>
          </cell>
        </row>
        <row r="17">
          <cell r="B17" t="str">
            <v>John Moen</v>
          </cell>
          <cell r="C17" t="str">
            <v>USF</v>
          </cell>
          <cell r="D17" t="str">
            <v>NOR</v>
          </cell>
          <cell r="E17">
            <v>15735</v>
          </cell>
          <cell r="F17" t="str">
            <v>Dehler 34</v>
          </cell>
          <cell r="G17" t="str">
            <v>Merlin II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0.81871527777777775</v>
          </cell>
          <cell r="L17">
            <v>1.1142127849040602</v>
          </cell>
          <cell r="M17">
            <v>7.6563441018233827E-2</v>
          </cell>
          <cell r="N17">
            <v>0.8</v>
          </cell>
        </row>
        <row r="18">
          <cell r="B18" t="str">
            <v>Marcus Christensen</v>
          </cell>
          <cell r="C18" t="str">
            <v>Skøyen</v>
          </cell>
          <cell r="D18" t="str">
            <v>NOR</v>
          </cell>
          <cell r="E18">
            <v>329</v>
          </cell>
          <cell r="F18" t="str">
            <v>J/80</v>
          </cell>
          <cell r="G18" t="str">
            <v>Baby Boop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0.81910879629629629</v>
          </cell>
          <cell r="L18">
            <v>1.1109</v>
          </cell>
          <cell r="M18">
            <v>7.6772961805555553E-2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1.0689</v>
          </cell>
          <cell r="N19">
            <v>1</v>
          </cell>
        </row>
        <row r="20">
          <cell r="B20" t="str">
            <v>Arild Vikse</v>
          </cell>
          <cell r="C20" t="str">
            <v>USF</v>
          </cell>
          <cell r="D20" t="str">
            <v>N</v>
          </cell>
          <cell r="E20">
            <v>175</v>
          </cell>
          <cell r="F20" t="str">
            <v>11 MOD</v>
          </cell>
          <cell r="G20" t="str">
            <v>Olivia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DSQ</v>
          </cell>
          <cell r="L20">
            <v>1.2564</v>
          </cell>
          <cell r="N20">
            <v>1.5</v>
          </cell>
        </row>
        <row r="22">
          <cell r="B22" t="str">
            <v>Arild Vikse ble disket p,g,a, overtredelse av Seilforbundets Coronaregler</v>
          </cell>
        </row>
      </sheetData>
      <sheetData sheetId="4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0.78934027777777782</v>
          </cell>
          <cell r="L6">
            <v>1.1896477333619118</v>
          </cell>
          <cell r="M6">
            <v>4.6801072288161369E-2</v>
          </cell>
          <cell r="N6">
            <v>6.6666666666666666E-2</v>
          </cell>
        </row>
        <row r="7">
          <cell r="B7" t="str">
            <v>Cecilia Stokkeland</v>
          </cell>
          <cell r="C7" t="str">
            <v>USF</v>
          </cell>
          <cell r="D7" t="str">
            <v>NOR</v>
          </cell>
          <cell r="E7">
            <v>11541</v>
          </cell>
          <cell r="F7" t="str">
            <v>J/109</v>
          </cell>
          <cell r="G7" t="str">
            <v>JJ Flash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0.79564814814814822</v>
          </cell>
          <cell r="L7">
            <v>1.2706518384569019</v>
          </cell>
          <cell r="M7">
            <v>4.9178932266202291E-2</v>
          </cell>
          <cell r="N7">
            <v>0.13333333333333333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0.79305555555555562</v>
          </cell>
          <cell r="L8">
            <v>1.1676</v>
          </cell>
          <cell r="M8">
            <v>5.0271666666666749E-2</v>
          </cell>
          <cell r="N8">
            <v>0.2</v>
          </cell>
        </row>
        <row r="9">
          <cell r="B9" t="str">
            <v>Nils Parnemann</v>
          </cell>
          <cell r="C9" t="str">
            <v>USF</v>
          </cell>
          <cell r="D9" t="str">
            <v>N</v>
          </cell>
          <cell r="E9">
            <v>70</v>
          </cell>
          <cell r="F9" t="str">
            <v>H-båt</v>
          </cell>
          <cell r="G9" t="str">
            <v>Nipa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0.7976388888888889</v>
          </cell>
          <cell r="L9">
            <v>1.0580410848583217</v>
          </cell>
          <cell r="M9">
            <v>5.0403901681445054E-2</v>
          </cell>
          <cell r="N9">
            <v>0.26666666666666666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0.7946643518518518</v>
          </cell>
          <cell r="L10">
            <v>1.3595100980577031</v>
          </cell>
          <cell r="M10">
            <v>5.128059501817174E-2</v>
          </cell>
          <cell r="N10">
            <v>0.33333333333333331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0.7975578703703704</v>
          </cell>
          <cell r="L11">
            <v>1.2742649734260016</v>
          </cell>
          <cell r="M11">
            <v>5.1752266108238819E-2</v>
          </cell>
          <cell r="N11">
            <v>0.4</v>
          </cell>
        </row>
        <row r="12">
          <cell r="B12" t="str">
            <v>Marcus Christensen</v>
          </cell>
          <cell r="C12" t="str">
            <v>Skøyen</v>
          </cell>
          <cell r="D12" t="str">
            <v>NOR</v>
          </cell>
          <cell r="E12">
            <v>329</v>
          </cell>
          <cell r="F12" t="str">
            <v>J/80</v>
          </cell>
          <cell r="G12" t="str">
            <v>Baby Boop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0.79281250000000003</v>
          </cell>
          <cell r="L12">
            <v>1.2235</v>
          </cell>
          <cell r="M12">
            <v>5.2381093750000038E-2</v>
          </cell>
          <cell r="N12">
            <v>0.46666666666666667</v>
          </cell>
        </row>
        <row r="13">
          <cell r="B13" t="str">
            <v>John Moen</v>
          </cell>
          <cell r="C13" t="str">
            <v>USF</v>
          </cell>
          <cell r="D13" t="str">
            <v>NOR</v>
          </cell>
          <cell r="E13">
            <v>15735</v>
          </cell>
          <cell r="F13" t="str">
            <v>Dehler 34</v>
          </cell>
          <cell r="G13" t="str">
            <v>Merlin II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0.79385416666666664</v>
          </cell>
          <cell r="L13">
            <v>1.2339097635958867</v>
          </cell>
          <cell r="M13">
            <v>5.4112084424361245E-2</v>
          </cell>
          <cell r="N13">
            <v>0.53333333333333333</v>
          </cell>
        </row>
        <row r="14">
          <cell r="B14" t="str">
            <v>Mats Uchermann Larsson</v>
          </cell>
          <cell r="C14" t="str">
            <v>USF</v>
          </cell>
          <cell r="D14" t="str">
            <v>NOR</v>
          </cell>
          <cell r="E14">
            <v>5164</v>
          </cell>
          <cell r="F14" t="str">
            <v>Albin Nova</v>
          </cell>
          <cell r="G14" t="str">
            <v>Frida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0.79729166666666673</v>
          </cell>
          <cell r="L14">
            <v>1.1673880533452874</v>
          </cell>
          <cell r="M14">
            <v>5.5207726689454291E-2</v>
          </cell>
          <cell r="N14">
            <v>0.6</v>
          </cell>
        </row>
        <row r="15">
          <cell r="B15" t="str">
            <v>Espen Sunde</v>
          </cell>
          <cell r="C15" t="str">
            <v>USF</v>
          </cell>
          <cell r="D15" t="str">
            <v>NOR</v>
          </cell>
          <cell r="E15">
            <v>7838</v>
          </cell>
          <cell r="F15" t="str">
            <v>Mamba 33</v>
          </cell>
          <cell r="G15" t="str">
            <v>Martine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0.79782407407407396</v>
          </cell>
          <cell r="L15">
            <v>1.16065155646444</v>
          </cell>
          <cell r="M15">
            <v>5.5507086010544618E-2</v>
          </cell>
          <cell r="N15">
            <v>0.66666666666666663</v>
          </cell>
        </row>
        <row r="16">
          <cell r="B16" t="str">
            <v>Johan Mowinckel</v>
          </cell>
          <cell r="C16" t="str">
            <v>FS</v>
          </cell>
          <cell r="D16" t="str">
            <v>NOR</v>
          </cell>
          <cell r="E16">
            <v>15558</v>
          </cell>
          <cell r="F16" t="str">
            <v>Wauquiez opium 39</v>
          </cell>
          <cell r="G16" t="str">
            <v>Pamina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0.80160879629629633</v>
          </cell>
          <cell r="L16">
            <v>1.2445720948309367</v>
          </cell>
          <cell r="M16">
            <v>5.5588005948525226E-2</v>
          </cell>
          <cell r="N16">
            <v>0.73333333333333328</v>
          </cell>
        </row>
        <row r="17">
          <cell r="B17" t="str">
            <v>Christian Stensholt</v>
          </cell>
          <cell r="C17" t="str">
            <v>FS</v>
          </cell>
          <cell r="D17" t="str">
            <v>NOR</v>
          </cell>
          <cell r="E17">
            <v>13724</v>
          </cell>
          <cell r="F17" t="str">
            <v>Pogo 8,50</v>
          </cell>
          <cell r="G17" t="str">
            <v>Vindtora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0.79637731481481477</v>
          </cell>
          <cell r="L17">
            <v>1.2370000000000001</v>
          </cell>
          <cell r="M17">
            <v>5.736873842592588E-2</v>
          </cell>
          <cell r="N17">
            <v>0.8</v>
          </cell>
        </row>
        <row r="18">
          <cell r="B18" t="str">
            <v>Marius Andersen</v>
          </cell>
          <cell r="C18" t="str">
            <v>FS</v>
          </cell>
          <cell r="D18" t="str">
            <v>NOR</v>
          </cell>
          <cell r="E18">
            <v>26</v>
          </cell>
          <cell r="F18" t="str">
            <v>Farr 30</v>
          </cell>
          <cell r="G18" t="str">
            <v>Pakalolo II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0.80118055555555545</v>
          </cell>
          <cell r="L18">
            <v>1.333</v>
          </cell>
          <cell r="M18">
            <v>5.8966736111110855E-2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0.80167824074074068</v>
          </cell>
          <cell r="L19">
            <v>1.2058</v>
          </cell>
          <cell r="M19">
            <v>6.2313622685185109E-2</v>
          </cell>
          <cell r="N19">
            <v>0.93333333333333335</v>
          </cell>
        </row>
        <row r="20">
          <cell r="B20" t="str">
            <v>Pål Saltvedt</v>
          </cell>
          <cell r="C20" t="str">
            <v>FS</v>
          </cell>
          <cell r="D20" t="str">
            <v>NOR</v>
          </cell>
          <cell r="E20">
            <v>11733</v>
          </cell>
          <cell r="F20" t="str">
            <v>Elan 40</v>
          </cell>
          <cell r="G20" t="str">
            <v>Jonna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Dnf</v>
          </cell>
          <cell r="L20">
            <v>1.3997999999999999</v>
          </cell>
          <cell r="N20">
            <v>1</v>
          </cell>
        </row>
      </sheetData>
      <sheetData sheetId="5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0.80380787037037038</v>
          </cell>
          <cell r="L6">
            <v>0.96017757183035779</v>
          </cell>
          <cell r="M6">
            <v>5.1665110317584889E-2</v>
          </cell>
          <cell r="N6">
            <v>4.1666666666666664E-2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0.79810185185185178</v>
          </cell>
          <cell r="L7">
            <v>1.0859604685995505</v>
          </cell>
          <cell r="M7">
            <v>5.2236709577543124E-2</v>
          </cell>
          <cell r="N7">
            <v>8.3333333333333329E-2</v>
          </cell>
        </row>
        <row r="8">
          <cell r="B8" t="str">
            <v>Petter Frode Amland</v>
          </cell>
          <cell r="C8" t="str">
            <v>FS</v>
          </cell>
          <cell r="D8" t="str">
            <v>NOR</v>
          </cell>
          <cell r="E8">
            <v>11655</v>
          </cell>
          <cell r="F8" t="str">
            <v>Elan 37 dyp kjøl</v>
          </cell>
          <cell r="G8" t="str">
            <v>Tidig 3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0.80087962962962955</v>
          </cell>
          <cell r="L8">
            <v>1.2361</v>
          </cell>
          <cell r="M8">
            <v>5.4308282407407205E-2</v>
          </cell>
          <cell r="N8">
            <v>0.125</v>
          </cell>
        </row>
        <row r="9">
          <cell r="B9" t="str">
            <v>Marcus Christensen</v>
          </cell>
          <cell r="C9" t="str">
            <v>Skøyen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0.79899305555555555</v>
          </cell>
          <cell r="L9">
            <v>1.1109</v>
          </cell>
          <cell r="M9">
            <v>5.4426385416666667E-2</v>
          </cell>
          <cell r="N9">
            <v>0.16666666666666666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0.80134259259259266</v>
          </cell>
          <cell r="L10">
            <v>1.0645</v>
          </cell>
          <cell r="M10">
            <v>5.4654189814814888E-2</v>
          </cell>
          <cell r="N10">
            <v>0.20833333333333334</v>
          </cell>
        </row>
        <row r="11">
          <cell r="B11" t="str">
            <v>Joachim Lyng-Olsen</v>
          </cell>
          <cell r="C11" t="str">
            <v>USF</v>
          </cell>
          <cell r="D11" t="str">
            <v>NOR</v>
          </cell>
          <cell r="E11">
            <v>203</v>
          </cell>
          <cell r="F11" t="str">
            <v>Express</v>
          </cell>
          <cell r="G11" t="str">
            <v>Lille My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0.8038657407407408</v>
          </cell>
          <cell r="L11">
            <v>1.0286</v>
          </cell>
          <cell r="M11">
            <v>5.540630092592598E-2</v>
          </cell>
          <cell r="N11">
            <v>0.25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Nei</v>
          </cell>
          <cell r="I12" t="str">
            <v>Ja</v>
          </cell>
          <cell r="J12" t="str">
            <v>18:00</v>
          </cell>
          <cell r="K12">
            <v>0.80342592592592599</v>
          </cell>
          <cell r="L12">
            <v>1.0475000000000001</v>
          </cell>
          <cell r="M12">
            <v>5.5963657407407476E-2</v>
          </cell>
          <cell r="N12">
            <v>0.29166666666666669</v>
          </cell>
        </row>
        <row r="13">
          <cell r="B13" t="str">
            <v>Svein Ivarson</v>
          </cell>
          <cell r="C13" t="str">
            <v>USF</v>
          </cell>
          <cell r="D13" t="str">
            <v>NOR</v>
          </cell>
          <cell r="E13">
            <v>13847</v>
          </cell>
          <cell r="F13" t="str">
            <v>Elan 37</v>
          </cell>
          <cell r="G13" t="str">
            <v>NON STOP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0.80620370370370376</v>
          </cell>
          <cell r="L13">
            <v>1.146408726075324</v>
          </cell>
          <cell r="M13">
            <v>5.6471244654821472E-2</v>
          </cell>
          <cell r="N13">
            <v>0.33333333333333331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0.8025810185185186</v>
          </cell>
          <cell r="L14">
            <v>1.2394388647935131</v>
          </cell>
          <cell r="M14">
            <v>5.656374356343543E-2</v>
          </cell>
          <cell r="N14">
            <v>0.375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0.80589120370370371</v>
          </cell>
          <cell r="L15">
            <v>1.17337235968618</v>
          </cell>
          <cell r="M15">
            <v>5.7432774411028321E-2</v>
          </cell>
          <cell r="N15">
            <v>0.41666666666666669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0.80447916666666675</v>
          </cell>
          <cell r="L16">
            <v>1.0563540961560012</v>
          </cell>
          <cell r="M16">
            <v>5.75492908634989E-2</v>
          </cell>
          <cell r="N16">
            <v>0.45833333333333331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0.80774305555555559</v>
          </cell>
          <cell r="L17">
            <v>1.1646254833911751</v>
          </cell>
          <cell r="M17">
            <v>5.9161357020878033E-2</v>
          </cell>
          <cell r="N17">
            <v>0.5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0.80554398148148154</v>
          </cell>
          <cell r="L18">
            <v>1.2271000000000001</v>
          </cell>
          <cell r="M18">
            <v>5.9636491898148118E-2</v>
          </cell>
          <cell r="N18">
            <v>0.54166666666666663</v>
          </cell>
        </row>
        <row r="19">
          <cell r="B19" t="str">
            <v>Marius Andersen</v>
          </cell>
          <cell r="C19" t="str">
            <v>FS</v>
          </cell>
          <cell r="D19" t="str">
            <v>NOR</v>
          </cell>
          <cell r="E19">
            <v>26</v>
          </cell>
          <cell r="F19" t="str">
            <v>Farr 30</v>
          </cell>
          <cell r="G19" t="str">
            <v>Pakalolo II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0.80388888888888888</v>
          </cell>
          <cell r="L19">
            <v>1.2774000000000001</v>
          </cell>
          <cell r="M19">
            <v>5.9966833333333212E-2</v>
          </cell>
          <cell r="N19">
            <v>0.58333333333333337</v>
          </cell>
        </row>
        <row r="20">
          <cell r="B20" t="str">
            <v>Yngve Amundsen</v>
          </cell>
          <cell r="C20" t="str">
            <v>USF</v>
          </cell>
          <cell r="D20" t="str">
            <v>NOR</v>
          </cell>
          <cell r="E20">
            <v>88</v>
          </cell>
          <cell r="F20" t="str">
            <v>X-35 OD</v>
          </cell>
          <cell r="G20" t="str">
            <v>Akhillevs-X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0.80738425925925927</v>
          </cell>
          <cell r="L20">
            <v>1.1892316812248502</v>
          </cell>
          <cell r="M20">
            <v>5.9984625772892243E-2</v>
          </cell>
          <cell r="N20">
            <v>0.625</v>
          </cell>
        </row>
        <row r="21">
          <cell r="B21" t="str">
            <v>Arild Andresen</v>
          </cell>
          <cell r="C21" t="str">
            <v>FS</v>
          </cell>
          <cell r="D21" t="str">
            <v>NOR</v>
          </cell>
          <cell r="E21">
            <v>20</v>
          </cell>
          <cell r="F21" t="str">
            <v>X-35OD</v>
          </cell>
          <cell r="G21" t="str">
            <v>BABAR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0.80598379629629635</v>
          </cell>
          <cell r="L21">
            <v>1.2235</v>
          </cell>
          <cell r="M21">
            <v>5.9999646990740702E-2</v>
          </cell>
          <cell r="N21">
            <v>0.66666666666666663</v>
          </cell>
        </row>
        <row r="22">
          <cell r="B22" t="str">
            <v>Reidar Hauge</v>
          </cell>
          <cell r="C22" t="str">
            <v>USF</v>
          </cell>
          <cell r="D22" t="str">
            <v>NOR</v>
          </cell>
          <cell r="E22">
            <v>9934</v>
          </cell>
          <cell r="F22" t="str">
            <v>CB 365</v>
          </cell>
          <cell r="G22" t="str">
            <v>Chica</v>
          </cell>
          <cell r="H22" t="str">
            <v>Ja</v>
          </cell>
          <cell r="I22" t="str">
            <v>Nei</v>
          </cell>
          <cell r="J22" t="str">
            <v>18:10</v>
          </cell>
          <cell r="K22">
            <v>0.8087037037037037</v>
          </cell>
          <cell r="L22">
            <v>1.1599092973740242</v>
          </cell>
          <cell r="M22">
            <v>6.0036046040007257E-2</v>
          </cell>
          <cell r="N22">
            <v>0.70833333333333337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0.80368055555555562</v>
          </cell>
          <cell r="L23">
            <v>1.125</v>
          </cell>
          <cell r="M23">
            <v>6.0390625000000073E-2</v>
          </cell>
          <cell r="N23">
            <v>0.75</v>
          </cell>
        </row>
        <row r="24">
          <cell r="B24" t="str">
            <v>Arild Vikse</v>
          </cell>
          <cell r="C24" t="str">
            <v>USF</v>
          </cell>
          <cell r="D24" t="str">
            <v>N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0.80524305555555553</v>
          </cell>
          <cell r="L24">
            <v>1.2564</v>
          </cell>
          <cell r="M24">
            <v>6.0682374999999858E-2</v>
          </cell>
          <cell r="N24">
            <v>0.79166666666666663</v>
          </cell>
        </row>
        <row r="25">
          <cell r="B25" t="str">
            <v>Gunnar Gundersen</v>
          </cell>
          <cell r="C25" t="str">
            <v>FS</v>
          </cell>
          <cell r="D25" t="str">
            <v>NOR</v>
          </cell>
          <cell r="E25">
            <v>10044</v>
          </cell>
          <cell r="F25" t="str">
            <v>Dehler 36 Jv</v>
          </cell>
          <cell r="G25" t="str">
            <v>Wendigo 2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0.80155092592592592</v>
          </cell>
          <cell r="L25">
            <v>1.1891</v>
          </cell>
          <cell r="M25">
            <v>6.1299206018518508E-2</v>
          </cell>
          <cell r="N25">
            <v>0.83333333333333337</v>
          </cell>
        </row>
        <row r="26">
          <cell r="B26" t="str">
            <v>Espen Sunde</v>
          </cell>
          <cell r="C26" t="str">
            <v>USF</v>
          </cell>
          <cell r="D26" t="str">
            <v>NOR</v>
          </cell>
          <cell r="E26">
            <v>7838</v>
          </cell>
          <cell r="F26" t="str">
            <v>Mamba 33</v>
          </cell>
          <cell r="G26" t="str">
            <v>Martine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0.80924768518518519</v>
          </cell>
          <cell r="L26">
            <v>1.0544932174505797</v>
          </cell>
          <cell r="M26">
            <v>6.2476282177424979E-2</v>
          </cell>
          <cell r="N26">
            <v>0.875</v>
          </cell>
        </row>
        <row r="27">
          <cell r="B27" t="str">
            <v>John Moen</v>
          </cell>
          <cell r="C27" t="str">
            <v>USF</v>
          </cell>
          <cell r="D27" t="str">
            <v>NOR</v>
          </cell>
          <cell r="E27">
            <v>15735</v>
          </cell>
          <cell r="F27" t="str">
            <v>Dehler 34</v>
          </cell>
          <cell r="G27" t="str">
            <v>Merlin II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0.80784722222222216</v>
          </cell>
          <cell r="L27">
            <v>1.1142127849040602</v>
          </cell>
          <cell r="M27">
            <v>6.4454114571186188E-2</v>
          </cell>
          <cell r="N27">
            <v>0.91666666666666663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0.81204861111111104</v>
          </cell>
          <cell r="L28">
            <v>1.0689</v>
          </cell>
          <cell r="M28">
            <v>6.6323760416666586E-2</v>
          </cell>
          <cell r="N28">
            <v>0.95833333333333337</v>
          </cell>
        </row>
        <row r="29">
          <cell r="B29" t="str">
            <v>Finn Kr. Aamodt</v>
          </cell>
          <cell r="C29" t="str">
            <v>USF</v>
          </cell>
          <cell r="D29" t="str">
            <v>NOR</v>
          </cell>
          <cell r="E29">
            <v>13638</v>
          </cell>
          <cell r="F29" t="str">
            <v>Hanse 350</v>
          </cell>
          <cell r="G29" t="str">
            <v>Eneste Søster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0.81516203703703705</v>
          </cell>
          <cell r="L29">
            <v>1.1169319473684212</v>
          </cell>
          <cell r="M29">
            <v>7.2781560922270977E-2</v>
          </cell>
          <cell r="N29">
            <v>1</v>
          </cell>
        </row>
      </sheetData>
      <sheetData sheetId="6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0.79556712962962972</v>
          </cell>
          <cell r="L6">
            <v>1.0859604685995505</v>
          </cell>
          <cell r="M6">
            <v>4.9484101445329158E-2</v>
          </cell>
          <cell r="N6">
            <v>3.7037037037037035E-2</v>
          </cell>
        </row>
        <row r="7">
          <cell r="B7" t="str">
            <v>Marcus Christensen</v>
          </cell>
          <cell r="C7" t="str">
            <v>Skøyen</v>
          </cell>
          <cell r="D7" t="str">
            <v>NOR</v>
          </cell>
          <cell r="E7">
            <v>329</v>
          </cell>
          <cell r="F7" t="str">
            <v>J/80</v>
          </cell>
          <cell r="G7" t="str">
            <v>Baby Boop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0.79765046296296294</v>
          </cell>
          <cell r="L7">
            <v>1.1109</v>
          </cell>
          <cell r="M7">
            <v>5.2934899305555526E-2</v>
          </cell>
          <cell r="N7">
            <v>7.407407407407407E-2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201</v>
          </cell>
          <cell r="F8" t="str">
            <v>Express</v>
          </cell>
          <cell r="G8" t="str">
            <v>Mariatta</v>
          </cell>
          <cell r="H8" t="str">
            <v>Nei</v>
          </cell>
          <cell r="I8" t="str">
            <v>Nei</v>
          </cell>
          <cell r="J8" t="str">
            <v>18:00</v>
          </cell>
          <cell r="K8">
            <v>0.8028819444444445</v>
          </cell>
          <cell r="L8">
            <v>1.0067283043273754</v>
          </cell>
          <cell r="M8">
            <v>5.3237750260090075E-2</v>
          </cell>
          <cell r="N8">
            <v>0.1111111111111111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0.80188657407407404</v>
          </cell>
          <cell r="L9">
            <v>1.0645</v>
          </cell>
          <cell r="M9">
            <v>5.5233258101851819E-2</v>
          </cell>
          <cell r="N9">
            <v>0.14814814814814814</v>
          </cell>
        </row>
        <row r="10">
          <cell r="B10" t="str">
            <v>Nils Parnemann</v>
          </cell>
          <cell r="C10" t="str">
            <v>USF</v>
          </cell>
          <cell r="D10" t="str">
            <v>N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0.80789351851851843</v>
          </cell>
          <cell r="L10">
            <v>0.96017757183035779</v>
          </cell>
          <cell r="M10">
            <v>5.5588058035826879E-2</v>
          </cell>
          <cell r="N10">
            <v>0.18518518518518517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0.80953703703703705</v>
          </cell>
          <cell r="L11">
            <v>0.96017757183035779</v>
          </cell>
          <cell r="M11">
            <v>5.7166127656196317E-2</v>
          </cell>
          <cell r="N11">
            <v>0.22222222222222221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0.80695601851851861</v>
          </cell>
          <cell r="L12">
            <v>1.1693332893401014</v>
          </cell>
          <cell r="M12">
            <v>5.8480198417113181E-2</v>
          </cell>
          <cell r="N12">
            <v>0.25925925925925924</v>
          </cell>
        </row>
        <row r="13">
          <cell r="B13" t="str">
            <v>Kvalnes/Hovland</v>
          </cell>
          <cell r="C13" t="str">
            <v>USF</v>
          </cell>
          <cell r="D13" t="str">
            <v>NOR</v>
          </cell>
          <cell r="E13">
            <v>14118</v>
          </cell>
          <cell r="F13" t="str">
            <v>Archambault 40</v>
          </cell>
          <cell r="G13" t="str">
            <v>Shaka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0.804224537037037</v>
          </cell>
          <cell r="L13">
            <v>1.2394388647935131</v>
          </cell>
          <cell r="M13">
            <v>5.8600784290294999E-2</v>
          </cell>
          <cell r="N13">
            <v>0.29629629629629628</v>
          </cell>
        </row>
        <row r="14">
          <cell r="B14" t="str">
            <v>Marius Andersen</v>
          </cell>
          <cell r="C14" t="str">
            <v>FS</v>
          </cell>
          <cell r="D14" t="str">
            <v>NOR</v>
          </cell>
          <cell r="E14">
            <v>26</v>
          </cell>
          <cell r="F14" t="str">
            <v>Farr 30</v>
          </cell>
          <cell r="G14" t="str">
            <v>Pakalolo II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0.80391203703703706</v>
          </cell>
          <cell r="L14">
            <v>1.2774000000000001</v>
          </cell>
          <cell r="M14">
            <v>5.9996402777777708E-2</v>
          </cell>
          <cell r="N14">
            <v>0.33333333333333331</v>
          </cell>
        </row>
        <row r="15">
          <cell r="B15" t="str">
            <v>Joachim Lyng-Olsen</v>
          </cell>
          <cell r="C15" t="str">
            <v>USF</v>
          </cell>
          <cell r="D15" t="str">
            <v>NOR</v>
          </cell>
          <cell r="E15">
            <v>203</v>
          </cell>
          <cell r="F15" t="str">
            <v>Express</v>
          </cell>
          <cell r="G15" t="str">
            <v>Lille My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0.80912037037037043</v>
          </cell>
          <cell r="L15">
            <v>1.0286</v>
          </cell>
          <cell r="M15">
            <v>6.0811212962963025E-2</v>
          </cell>
          <cell r="N15">
            <v>0.37037037037037035</v>
          </cell>
        </row>
        <row r="16">
          <cell r="B16" t="str">
            <v>Stefan Midteide</v>
          </cell>
          <cell r="C16" t="str">
            <v>USF</v>
          </cell>
          <cell r="D16" t="str">
            <v>NOR</v>
          </cell>
          <cell r="E16">
            <v>14887</v>
          </cell>
          <cell r="F16" t="str">
            <v>J/109</v>
          </cell>
          <cell r="G16" t="str">
            <v>Jubel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0.80620370370370376</v>
          </cell>
          <cell r="L16">
            <v>1.2357</v>
          </cell>
          <cell r="M16">
            <v>6.0869666666666628E-2</v>
          </cell>
          <cell r="N16">
            <v>0.40740740740740738</v>
          </cell>
        </row>
        <row r="17">
          <cell r="B17" t="str">
            <v>Svein Ivarson</v>
          </cell>
          <cell r="C17" t="str">
            <v>USF</v>
          </cell>
          <cell r="D17" t="str">
            <v>NOR</v>
          </cell>
          <cell r="E17">
            <v>13847</v>
          </cell>
          <cell r="F17" t="str">
            <v>Elan 37</v>
          </cell>
          <cell r="G17" t="str">
            <v>NON STOP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0.81004629629629632</v>
          </cell>
          <cell r="L17">
            <v>1.146408726075324</v>
          </cell>
          <cell r="M17">
            <v>6.0876426333721992E-2</v>
          </cell>
          <cell r="N17">
            <v>0.44444444444444442</v>
          </cell>
        </row>
        <row r="18">
          <cell r="B18" t="str">
            <v>Jon Sverre Høiden</v>
          </cell>
          <cell r="C18" t="str">
            <v>FS</v>
          </cell>
          <cell r="D18" t="str">
            <v>NOR</v>
          </cell>
          <cell r="E18">
            <v>15666</v>
          </cell>
          <cell r="F18" t="str">
            <v>Sinergia 40</v>
          </cell>
          <cell r="G18" t="str">
            <v>Sons of Hurricanes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0.80413194444444447</v>
          </cell>
          <cell r="L18">
            <v>1.2928999999999999</v>
          </cell>
          <cell r="M18">
            <v>6.100871874999992E-2</v>
          </cell>
          <cell r="N18">
            <v>0.48148148148148145</v>
          </cell>
        </row>
        <row r="19">
          <cell r="B19" t="str">
            <v>Jonas Smitt-Amundsen</v>
          </cell>
          <cell r="C19" t="str">
            <v>KNS</v>
          </cell>
          <cell r="D19" t="str">
            <v>NOR</v>
          </cell>
          <cell r="E19">
            <v>9775</v>
          </cell>
          <cell r="F19" t="str">
            <v>Beneteau First 31.7 LR</v>
          </cell>
          <cell r="G19" t="str">
            <v>BILBO</v>
          </cell>
          <cell r="H19" t="str">
            <v>Nei</v>
          </cell>
          <cell r="I19" t="str">
            <v>Ja</v>
          </cell>
          <cell r="J19" t="str">
            <v>18:00</v>
          </cell>
          <cell r="K19">
            <v>0.80341435185185184</v>
          </cell>
          <cell r="L19">
            <v>1.1455</v>
          </cell>
          <cell r="M19">
            <v>6.1186140046296279E-2</v>
          </cell>
          <cell r="N19">
            <v>0.51851851851851849</v>
          </cell>
        </row>
        <row r="20">
          <cell r="B20" t="str">
            <v>Jon Vendelboe</v>
          </cell>
          <cell r="C20" t="str">
            <v>USF</v>
          </cell>
          <cell r="D20" t="str">
            <v>NOR</v>
          </cell>
          <cell r="E20">
            <v>11620</v>
          </cell>
          <cell r="F20" t="str">
            <v>X-37</v>
          </cell>
          <cell r="G20" t="str">
            <v>MetaXa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0.80931712962962965</v>
          </cell>
          <cell r="L20">
            <v>1.17337235968618</v>
          </cell>
          <cell r="M20">
            <v>6.1452661198842108E-2</v>
          </cell>
          <cell r="N20">
            <v>0.55555555555555558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0.80505787037037047</v>
          </cell>
          <cell r="L21">
            <v>1.125</v>
          </cell>
          <cell r="M21">
            <v>6.1940104166666773E-2</v>
          </cell>
          <cell r="N21">
            <v>0.59259259259259256</v>
          </cell>
        </row>
        <row r="22">
          <cell r="B22" t="str">
            <v>Christian Cook</v>
          </cell>
          <cell r="C22" t="str">
            <v>KNS</v>
          </cell>
          <cell r="D22" t="str">
            <v>NOR</v>
          </cell>
          <cell r="E22">
            <v>101</v>
          </cell>
          <cell r="F22" t="str">
            <v>X-79</v>
          </cell>
          <cell r="G22" t="str">
            <v>Excalibur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0.80825231481481474</v>
          </cell>
          <cell r="L22">
            <v>1.0677000000000001</v>
          </cell>
          <cell r="M22">
            <v>6.2195996527777707E-2</v>
          </cell>
          <cell r="N22">
            <v>0.62962962962962965</v>
          </cell>
        </row>
        <row r="23">
          <cell r="B23" t="str">
            <v>Yngve Amundsen</v>
          </cell>
          <cell r="C23" t="str">
            <v>USF</v>
          </cell>
          <cell r="D23" t="str">
            <v>NOR</v>
          </cell>
          <cell r="E23">
            <v>88</v>
          </cell>
          <cell r="F23" t="str">
            <v>X-35 OD</v>
          </cell>
          <cell r="G23" t="str">
            <v>Akhillevs-X</v>
          </cell>
          <cell r="H23" t="str">
            <v>Nei</v>
          </cell>
          <cell r="I23" t="str">
            <v>Nei</v>
          </cell>
          <cell r="J23" t="str">
            <v>18:10</v>
          </cell>
          <cell r="K23">
            <v>0.8094675925925926</v>
          </cell>
          <cell r="L23">
            <v>1.1892316812248502</v>
          </cell>
          <cell r="M23">
            <v>6.2462191775444008E-2</v>
          </cell>
          <cell r="N23">
            <v>0.66666666666666663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0.8100694444444444</v>
          </cell>
          <cell r="L24">
            <v>1.0563540961560012</v>
          </cell>
          <cell r="M24">
            <v>6.3454603692704184E-2</v>
          </cell>
          <cell r="N24">
            <v>0.70370370370370372</v>
          </cell>
        </row>
        <row r="25">
          <cell r="B25" t="str">
            <v>Arild Vikse</v>
          </cell>
          <cell r="C25" t="str">
            <v>USF</v>
          </cell>
          <cell r="D25" t="str">
            <v>NOR</v>
          </cell>
          <cell r="E25">
            <v>175</v>
          </cell>
          <cell r="F25" t="str">
            <v>11 MOD</v>
          </cell>
          <cell r="G25" t="str">
            <v>Olivia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0.80761574074074083</v>
          </cell>
          <cell r="L25">
            <v>1.2564</v>
          </cell>
          <cell r="M25">
            <v>6.3663416666666667E-2</v>
          </cell>
          <cell r="N25">
            <v>0.7407407407407407</v>
          </cell>
        </row>
        <row r="26">
          <cell r="B26" t="str">
            <v>Johan Mowinckel</v>
          </cell>
          <cell r="C26" t="str">
            <v>FS</v>
          </cell>
          <cell r="D26" t="str">
            <v>NOR</v>
          </cell>
          <cell r="E26">
            <v>15558</v>
          </cell>
          <cell r="F26" t="str">
            <v>Wauquiez opium 39</v>
          </cell>
          <cell r="G26" t="str">
            <v>Pamina</v>
          </cell>
          <cell r="H26" t="str">
            <v>Nei</v>
          </cell>
          <cell r="I26" t="str">
            <v>Nei</v>
          </cell>
          <cell r="J26" t="str">
            <v>18:10</v>
          </cell>
          <cell r="K26">
            <v>0.81056712962962962</v>
          </cell>
          <cell r="L26">
            <v>1.1880064463287723</v>
          </cell>
          <cell r="M26">
            <v>6.3704095669458241E-2</v>
          </cell>
          <cell r="N26">
            <v>0.77777777777777779</v>
          </cell>
        </row>
        <row r="27">
          <cell r="B27" t="str">
            <v>Gunnar Gundersen</v>
          </cell>
          <cell r="C27" t="str">
            <v>FS</v>
          </cell>
          <cell r="D27" t="str">
            <v>NOR</v>
          </cell>
          <cell r="E27">
            <v>10044</v>
          </cell>
          <cell r="F27" t="str">
            <v>Dehler 36 Jv</v>
          </cell>
          <cell r="G27" t="str">
            <v>Wendigo 2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0.80630787037037033</v>
          </cell>
          <cell r="L27">
            <v>1.1328938396010804</v>
          </cell>
          <cell r="M27">
            <v>6.3790839463648746E-2</v>
          </cell>
          <cell r="N27">
            <v>0.81481481481481477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0.81123842592592599</v>
          </cell>
          <cell r="L28">
            <v>1.0689</v>
          </cell>
          <cell r="M28">
            <v>6.5457753472222283E-2</v>
          </cell>
          <cell r="N28">
            <v>0.85185185185185186</v>
          </cell>
        </row>
        <row r="29">
          <cell r="B29" t="str">
            <v>Espen Sunde</v>
          </cell>
          <cell r="C29" t="str">
            <v>USF</v>
          </cell>
          <cell r="D29" t="str">
            <v>NOR</v>
          </cell>
          <cell r="E29">
            <v>7838</v>
          </cell>
          <cell r="F29" t="str">
            <v>Mamba 33</v>
          </cell>
          <cell r="G29" t="str">
            <v>Martine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0.81251157407407415</v>
          </cell>
          <cell r="L29">
            <v>1.0544932174505797</v>
          </cell>
          <cell r="M29">
            <v>6.5918030873270694E-2</v>
          </cell>
          <cell r="N29">
            <v>0.88888888888888884</v>
          </cell>
        </row>
        <row r="30">
          <cell r="B30" t="str">
            <v>Carl Foss</v>
          </cell>
          <cell r="C30" t="str">
            <v>USF</v>
          </cell>
          <cell r="D30" t="str">
            <v>NOR</v>
          </cell>
          <cell r="E30">
            <v>110</v>
          </cell>
          <cell r="F30" t="str">
            <v>H-båt</v>
          </cell>
          <cell r="G30" t="str">
            <v>G2</v>
          </cell>
          <cell r="H30" t="str">
            <v>Nei</v>
          </cell>
          <cell r="I30" t="str">
            <v>Nei</v>
          </cell>
          <cell r="J30" t="str">
            <v>18:00</v>
          </cell>
          <cell r="K30">
            <v>0.81901620370370365</v>
          </cell>
          <cell r="L30">
            <v>0.97421464713715045</v>
          </cell>
          <cell r="M30">
            <v>6.7236596537949347E-2</v>
          </cell>
          <cell r="N30">
            <v>0.92592592592592593</v>
          </cell>
        </row>
        <row r="31">
          <cell r="B31" t="str">
            <v>John Moen</v>
          </cell>
          <cell r="C31" t="str">
            <v>USF</v>
          </cell>
          <cell r="D31" t="str">
            <v>NOR</v>
          </cell>
          <cell r="E31">
            <v>15735</v>
          </cell>
          <cell r="F31" t="str">
            <v>Dehler 34</v>
          </cell>
          <cell r="G31" t="str">
            <v>Merlin II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0.81185185185185194</v>
          </cell>
          <cell r="L31">
            <v>1.1142127849040602</v>
          </cell>
          <cell r="M31">
            <v>6.8916124103325302E-2</v>
          </cell>
          <cell r="N31">
            <v>0.96296296296296291</v>
          </cell>
        </row>
        <row r="32">
          <cell r="B32" t="str">
            <v>Finn Kr. Aamodt</v>
          </cell>
          <cell r="C32" t="str">
            <v>USF</v>
          </cell>
          <cell r="D32" t="str">
            <v>NOR</v>
          </cell>
          <cell r="E32">
            <v>13638</v>
          </cell>
          <cell r="F32" t="str">
            <v>Hanse 350</v>
          </cell>
          <cell r="G32" t="str">
            <v>Eneste Søster</v>
          </cell>
          <cell r="H32" t="str">
            <v>Ja</v>
          </cell>
          <cell r="I32" t="str">
            <v>Nei</v>
          </cell>
          <cell r="J32" t="str">
            <v>18:00</v>
          </cell>
          <cell r="K32">
            <v>0.8119791666666667</v>
          </cell>
          <cell r="L32">
            <v>1.1169319473684212</v>
          </cell>
          <cell r="M32">
            <v>6.9226511321271972E-2</v>
          </cell>
          <cell r="N32">
            <v>1</v>
          </cell>
        </row>
        <row r="33">
          <cell r="B33" t="str">
            <v>Lars Marius Valstad</v>
          </cell>
          <cell r="C33" t="str">
            <v>Oslo SF</v>
          </cell>
          <cell r="D33" t="str">
            <v>NOR</v>
          </cell>
          <cell r="E33">
            <v>14884</v>
          </cell>
          <cell r="F33" t="str">
            <v>Salona 38</v>
          </cell>
          <cell r="G33" t="str">
            <v>Havkatt S</v>
          </cell>
          <cell r="H33" t="str">
            <v>Ja</v>
          </cell>
          <cell r="I33" t="str">
            <v>Nei</v>
          </cell>
          <cell r="J33" t="str">
            <v>18:10</v>
          </cell>
          <cell r="K33" t="str">
            <v>DNS</v>
          </cell>
          <cell r="L33">
            <v>1.169529606188467</v>
          </cell>
          <cell r="M33" t="e">
            <v>#VALUE!</v>
          </cell>
          <cell r="N33">
            <v>1.5</v>
          </cell>
        </row>
      </sheetData>
      <sheetData sheetId="7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0.79467592592592595</v>
          </cell>
          <cell r="L6">
            <v>1.2361</v>
          </cell>
          <cell r="M6">
            <v>4.6639884259259183E-2</v>
          </cell>
          <cell r="N6">
            <v>3.4482758620689655E-2</v>
          </cell>
        </row>
        <row r="7">
          <cell r="B7" t="str">
            <v>Arild Vikse</v>
          </cell>
          <cell r="C7" t="str">
            <v>USF</v>
          </cell>
          <cell r="D7" t="str">
            <v>NOR</v>
          </cell>
          <cell r="E7">
            <v>175</v>
          </cell>
          <cell r="F7" t="str">
            <v>11 MOD</v>
          </cell>
          <cell r="G7" t="str">
            <v>Olivia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0.79484953703703709</v>
          </cell>
          <cell r="L7">
            <v>1.2564</v>
          </cell>
          <cell r="M7">
            <v>4.7623958333333292E-2</v>
          </cell>
          <cell r="N7">
            <v>6.8965517241379309E-2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0.79432870370370379</v>
          </cell>
          <cell r="L8">
            <v>1.0859604685995505</v>
          </cell>
          <cell r="M8">
            <v>4.8139219846484796E-2</v>
          </cell>
          <cell r="N8">
            <v>0.10344827586206896</v>
          </cell>
        </row>
        <row r="9">
          <cell r="B9" t="str">
            <v>Joachim Lyng-Olsen</v>
          </cell>
          <cell r="C9" t="str">
            <v>USF</v>
          </cell>
          <cell r="D9" t="str">
            <v>NOR</v>
          </cell>
          <cell r="E9">
            <v>203</v>
          </cell>
          <cell r="F9" t="str">
            <v>Express</v>
          </cell>
          <cell r="G9" t="str">
            <v>Lille My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0.79770833333333335</v>
          </cell>
          <cell r="L9">
            <v>1.0286</v>
          </cell>
          <cell r="M9">
            <v>4.9072791666666685E-2</v>
          </cell>
          <cell r="N9">
            <v>0.13793103448275862</v>
          </cell>
        </row>
        <row r="10">
          <cell r="B10" t="str">
            <v>Jon Sverre Høiden</v>
          </cell>
          <cell r="C10" t="str">
            <v>FS</v>
          </cell>
          <cell r="D10" t="str">
            <v>NOR</v>
          </cell>
          <cell r="E10">
            <v>15666</v>
          </cell>
          <cell r="F10" t="str">
            <v>Sinergia 40</v>
          </cell>
          <cell r="G10" t="str">
            <v>Sons of Hurricanes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0.79413194444444446</v>
          </cell>
          <cell r="L10">
            <v>1.3209</v>
          </cell>
          <cell r="M10">
            <v>4.9120968749999903E-2</v>
          </cell>
          <cell r="N10">
            <v>0.17241379310344829</v>
          </cell>
        </row>
        <row r="11">
          <cell r="B11" t="str">
            <v>Nils Parnemann</v>
          </cell>
          <cell r="C11" t="str">
            <v>USF</v>
          </cell>
          <cell r="D11" t="str">
            <v>N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0.80185185185185182</v>
          </cell>
          <cell r="L11">
            <v>0.96017757183035779</v>
          </cell>
          <cell r="M11">
            <v>4.9786985206018521E-2</v>
          </cell>
          <cell r="N11">
            <v>0.20689655172413793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0.8021759259259259</v>
          </cell>
          <cell r="L12">
            <v>0.99059510556621866</v>
          </cell>
          <cell r="M12">
            <v>5.1685216850607778E-2</v>
          </cell>
          <cell r="N12">
            <v>0.2413793103448276</v>
          </cell>
        </row>
        <row r="13">
          <cell r="B13" t="str">
            <v>Magne K. Fagerhol</v>
          </cell>
          <cell r="C13" t="str">
            <v>USF</v>
          </cell>
          <cell r="D13" t="str">
            <v>NOR</v>
          </cell>
          <cell r="E13">
            <v>15383</v>
          </cell>
          <cell r="F13" t="str">
            <v>Aphrodite 101</v>
          </cell>
          <cell r="G13" t="str">
            <v>Heim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0.80011574074074077</v>
          </cell>
          <cell r="L13">
            <v>1.0645</v>
          </cell>
          <cell r="M13">
            <v>5.3348206018518543E-2</v>
          </cell>
          <cell r="N13">
            <v>0.27586206896551724</v>
          </cell>
        </row>
        <row r="14">
          <cell r="B14" t="str">
            <v>Yngve Amundsen</v>
          </cell>
          <cell r="C14" t="str">
            <v>USF</v>
          </cell>
          <cell r="D14" t="str">
            <v>NOR</v>
          </cell>
          <cell r="E14">
            <v>88</v>
          </cell>
          <cell r="F14" t="str">
            <v>X-35 OD</v>
          </cell>
          <cell r="G14" t="str">
            <v>Akhillevs-X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0.80203703703703699</v>
          </cell>
          <cell r="L14">
            <v>1.1892316812248502</v>
          </cell>
          <cell r="M14">
            <v>5.3625539699675963E-2</v>
          </cell>
          <cell r="N14">
            <v>0.31034482758620691</v>
          </cell>
        </row>
        <row r="15">
          <cell r="B15" t="str">
            <v>Andreas Haug</v>
          </cell>
          <cell r="C15" t="str">
            <v>FS</v>
          </cell>
          <cell r="D15" t="str">
            <v>NOR</v>
          </cell>
          <cell r="E15">
            <v>13911</v>
          </cell>
          <cell r="F15" t="str">
            <v>Archambault A35</v>
          </cell>
          <cell r="G15" t="str">
            <v>Flaks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0.8022800925925927</v>
          </cell>
          <cell r="L15">
            <v>1.1841104968103615</v>
          </cell>
          <cell r="M15">
            <v>5.3682416851923473E-2</v>
          </cell>
          <cell r="N15">
            <v>0.34482758620689657</v>
          </cell>
        </row>
        <row r="16">
          <cell r="B16" t="str">
            <v>Jonas Smitt-Amundsen</v>
          </cell>
          <cell r="C16" t="str">
            <v>KNS</v>
          </cell>
          <cell r="D16" t="str">
            <v>NOR</v>
          </cell>
          <cell r="E16">
            <v>9775</v>
          </cell>
          <cell r="F16" t="str">
            <v>Beneteau First 31.7 LR</v>
          </cell>
          <cell r="G16" t="str">
            <v>BILBO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0.79974537037037041</v>
          </cell>
          <cell r="L16">
            <v>1.0842349851337958</v>
          </cell>
          <cell r="M16">
            <v>5.3935670903993732E-2</v>
          </cell>
          <cell r="N16">
            <v>0.37931034482758619</v>
          </cell>
        </row>
        <row r="17">
          <cell r="B17" t="str">
            <v>Stein Thorstensen</v>
          </cell>
          <cell r="C17" t="str">
            <v>FS</v>
          </cell>
          <cell r="D17" t="str">
            <v>NOR</v>
          </cell>
          <cell r="E17">
            <v>63</v>
          </cell>
          <cell r="F17" t="str">
            <v>H-båt</v>
          </cell>
          <cell r="G17" t="str">
            <v>Hermine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0.80645833333333339</v>
          </cell>
          <cell r="L17">
            <v>0.96017757183035779</v>
          </cell>
          <cell r="M17">
            <v>5.4210025409589004E-2</v>
          </cell>
          <cell r="N17">
            <v>0.41379310344827586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0.79869212962962965</v>
          </cell>
          <cell r="L18">
            <v>1.125</v>
          </cell>
          <cell r="M18">
            <v>5.4778645833333361E-2</v>
          </cell>
          <cell r="N18">
            <v>0.44827586206896552</v>
          </cell>
        </row>
        <row r="19">
          <cell r="B19" t="str">
            <v>Jon Vendelboe</v>
          </cell>
          <cell r="C19" t="str">
            <v>USF</v>
          </cell>
          <cell r="D19" t="str">
            <v>NOR</v>
          </cell>
          <cell r="E19">
            <v>11620</v>
          </cell>
          <cell r="F19" t="str">
            <v>X-37</v>
          </cell>
          <cell r="G19" t="str">
            <v>MetaXa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0.80403935185185194</v>
          </cell>
          <cell r="L19">
            <v>1.17337235968618</v>
          </cell>
          <cell r="M19">
            <v>5.5259862633831786E-2</v>
          </cell>
          <cell r="N19">
            <v>0.48275862068965519</v>
          </cell>
        </row>
        <row r="20">
          <cell r="B20" t="str">
            <v>Carl Foss</v>
          </cell>
          <cell r="C20" t="str">
            <v>USF</v>
          </cell>
          <cell r="D20" t="str">
            <v>NOR</v>
          </cell>
          <cell r="E20">
            <v>110</v>
          </cell>
          <cell r="F20" t="str">
            <v>H-båt</v>
          </cell>
          <cell r="G20" t="str">
            <v>G2</v>
          </cell>
          <cell r="H20" t="str">
            <v>Nei</v>
          </cell>
          <cell r="I20" t="str">
            <v>Nei</v>
          </cell>
          <cell r="J20" t="str">
            <v>18:00</v>
          </cell>
          <cell r="K20">
            <v>0.8084837962962963</v>
          </cell>
          <cell r="L20">
            <v>0.97421464713715045</v>
          </cell>
          <cell r="M20">
            <v>5.6975770972037286E-2</v>
          </cell>
          <cell r="N20">
            <v>0.51724137931034486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0.80152777777777784</v>
          </cell>
          <cell r="L21">
            <v>1.1066151495862508</v>
          </cell>
          <cell r="M21">
            <v>5.7021419513402713E-2</v>
          </cell>
          <cell r="N21">
            <v>0.55172413793103448</v>
          </cell>
        </row>
        <row r="22">
          <cell r="B22" t="str">
            <v>Marius Andersen</v>
          </cell>
          <cell r="C22" t="str">
            <v>FS</v>
          </cell>
          <cell r="D22" t="str">
            <v>NOR</v>
          </cell>
          <cell r="E22">
            <v>26</v>
          </cell>
          <cell r="F22" t="str">
            <v>Farr 30</v>
          </cell>
          <cell r="G22" t="str">
            <v>Pakalolo II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0.80188657407407404</v>
          </cell>
          <cell r="L22">
            <v>1.2774000000000001</v>
          </cell>
          <cell r="M22">
            <v>5.7409076388888744E-2</v>
          </cell>
          <cell r="N22">
            <v>0.58620689655172409</v>
          </cell>
        </row>
        <row r="23">
          <cell r="B23" t="str">
            <v>Svein Ivarson</v>
          </cell>
          <cell r="C23" t="str">
            <v>USF</v>
          </cell>
          <cell r="D23" t="str">
            <v>NOR</v>
          </cell>
          <cell r="E23">
            <v>13847</v>
          </cell>
          <cell r="F23" t="str">
            <v>Elan 37</v>
          </cell>
          <cell r="G23" t="str">
            <v>NON STOP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0.8070949074074073</v>
          </cell>
          <cell r="L23">
            <v>1.146408726075324</v>
          </cell>
          <cell r="M23">
            <v>5.7492928357457868E-2</v>
          </cell>
          <cell r="N23">
            <v>0.62068965517241381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0.80450231481481482</v>
          </cell>
          <cell r="L24">
            <v>1.0563540961560012</v>
          </cell>
          <cell r="M24">
            <v>5.7573743504613542E-2</v>
          </cell>
          <cell r="N24">
            <v>0.65517241379310343</v>
          </cell>
        </row>
        <row r="25">
          <cell r="B25" t="str">
            <v>Christian Cook</v>
          </cell>
          <cell r="C25" t="str">
            <v>KNS</v>
          </cell>
          <cell r="D25" t="str">
            <v>NOR</v>
          </cell>
          <cell r="E25">
            <v>101</v>
          </cell>
          <cell r="F25" t="str">
            <v>X-79</v>
          </cell>
          <cell r="G25" t="str">
            <v>Excalibur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0.80472222222222223</v>
          </cell>
          <cell r="L25">
            <v>1.0677000000000001</v>
          </cell>
          <cell r="M25">
            <v>5.8426916666666676E-2</v>
          </cell>
          <cell r="N25">
            <v>0.68965517241379315</v>
          </cell>
        </row>
        <row r="26">
          <cell r="B26" t="str">
            <v>Egil Naustvik</v>
          </cell>
          <cell r="C26" t="str">
            <v>FS</v>
          </cell>
          <cell r="D26" t="str">
            <v>NOR</v>
          </cell>
          <cell r="E26">
            <v>9727</v>
          </cell>
          <cell r="F26" t="str">
            <v>Linjett 33</v>
          </cell>
          <cell r="G26" t="str">
            <v>Fragancia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0.80642361111111116</v>
          </cell>
          <cell r="L26">
            <v>1.0455641314131412</v>
          </cell>
          <cell r="M26">
            <v>5.8994503942581801E-2</v>
          </cell>
          <cell r="N26">
            <v>0.72413793103448276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7838</v>
          </cell>
          <cell r="F27" t="str">
            <v>Mamba 33</v>
          </cell>
          <cell r="G27" t="str">
            <v>Martine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0.80745370370370362</v>
          </cell>
          <cell r="L27">
            <v>1.0544932174505797</v>
          </cell>
          <cell r="M27">
            <v>6.0584540872970716E-2</v>
          </cell>
          <cell r="N27">
            <v>0.75862068965517238</v>
          </cell>
        </row>
        <row r="28">
          <cell r="B28" t="str">
            <v>John Moen</v>
          </cell>
          <cell r="C28" t="str">
            <v>USF</v>
          </cell>
          <cell r="D28" t="str">
            <v>NOR</v>
          </cell>
          <cell r="E28">
            <v>15735</v>
          </cell>
          <cell r="F28" t="str">
            <v>Dehler 34</v>
          </cell>
          <cell r="G28" t="str">
            <v>Merlin II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0.80517361111111108</v>
          </cell>
          <cell r="L28">
            <v>1.1142127849040602</v>
          </cell>
          <cell r="M28">
            <v>6.1475142889324673E-2</v>
          </cell>
          <cell r="N28">
            <v>0.7931034482758621</v>
          </cell>
        </row>
        <row r="29">
          <cell r="B29" t="str">
            <v>Finn Kr. Aamodt</v>
          </cell>
          <cell r="C29" t="str">
            <v>USF</v>
          </cell>
          <cell r="D29" t="str">
            <v>NOR</v>
          </cell>
          <cell r="E29">
            <v>13638</v>
          </cell>
          <cell r="F29" t="str">
            <v>Hanse 350</v>
          </cell>
          <cell r="G29" t="str">
            <v>Eneste Søster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0.80744212962962969</v>
          </cell>
          <cell r="L29">
            <v>1.1169319473684212</v>
          </cell>
          <cell r="M29">
            <v>6.4158949708211579E-2</v>
          </cell>
          <cell r="N29">
            <v>0.82758620689655171</v>
          </cell>
        </row>
        <row r="30">
          <cell r="B30" t="str">
            <v>Stig Ulfsby</v>
          </cell>
          <cell r="C30" t="str">
            <v>USF</v>
          </cell>
          <cell r="D30" t="str">
            <v>NOR</v>
          </cell>
          <cell r="E30">
            <v>15953</v>
          </cell>
          <cell r="F30" t="str">
            <v>Sun Odyssey 35</v>
          </cell>
          <cell r="G30" t="str">
            <v>Balsam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0.81373842592592593</v>
          </cell>
          <cell r="L30">
            <v>1.0689</v>
          </cell>
          <cell r="M30">
            <v>6.8130003472222228E-2</v>
          </cell>
          <cell r="N30">
            <v>0.86206896551724133</v>
          </cell>
        </row>
        <row r="31">
          <cell r="B31" t="str">
            <v>Johan Mowinckel</v>
          </cell>
          <cell r="C31" t="str">
            <v>FS</v>
          </cell>
          <cell r="D31" t="str">
            <v>NOR</v>
          </cell>
          <cell r="E31">
            <v>15558</v>
          </cell>
          <cell r="F31" t="str">
            <v>Wauquiez opium 39</v>
          </cell>
          <cell r="G31" t="str">
            <v>Pamina</v>
          </cell>
          <cell r="H31" t="str">
            <v>Nei</v>
          </cell>
          <cell r="I31" t="str">
            <v>Nei</v>
          </cell>
          <cell r="J31" t="str">
            <v>18:10</v>
          </cell>
          <cell r="K31">
            <v>0.81451388888888887</v>
          </cell>
          <cell r="L31">
            <v>1.1880064463287723</v>
          </cell>
          <cell r="M31">
            <v>6.8392871111566E-2</v>
          </cell>
          <cell r="N31">
            <v>0.89655172413793105</v>
          </cell>
        </row>
        <row r="32">
          <cell r="B32" t="str">
            <v>Reidar Hauge</v>
          </cell>
          <cell r="C32" t="str">
            <v>USF</v>
          </cell>
          <cell r="D32" t="str">
            <v>F</v>
          </cell>
          <cell r="E32">
            <v>240</v>
          </cell>
          <cell r="F32" t="str">
            <v>F22R</v>
          </cell>
          <cell r="G32" t="str">
            <v>Trixi</v>
          </cell>
          <cell r="H32" t="str">
            <v>Ja</v>
          </cell>
          <cell r="I32" t="str">
            <v>Nei</v>
          </cell>
          <cell r="J32" t="str">
            <v>18:10</v>
          </cell>
          <cell r="K32">
            <v>0.80374999999999996</v>
          </cell>
          <cell r="L32">
            <v>1.502186</v>
          </cell>
          <cell r="M32">
            <v>7.0310650277777595E-2</v>
          </cell>
          <cell r="N32">
            <v>0.93103448275862066</v>
          </cell>
        </row>
        <row r="33">
          <cell r="B33" t="str">
            <v>Gunnar Gundersen</v>
          </cell>
          <cell r="C33" t="str">
            <v>FS</v>
          </cell>
          <cell r="D33" t="str">
            <v>NOR</v>
          </cell>
          <cell r="E33">
            <v>10044</v>
          </cell>
          <cell r="F33" t="str">
            <v>Dehler 36 Jv</v>
          </cell>
          <cell r="G33" t="str">
            <v>Wendigo 2</v>
          </cell>
          <cell r="H33" t="str">
            <v>Ja</v>
          </cell>
          <cell r="I33" t="str">
            <v>Ja</v>
          </cell>
          <cell r="J33" t="str">
            <v>18:00</v>
          </cell>
          <cell r="K33" t="str">
            <v>Dnf</v>
          </cell>
          <cell r="L33">
            <v>1.1891</v>
          </cell>
          <cell r="N33">
            <v>1</v>
          </cell>
        </row>
        <row r="34">
          <cell r="B34" t="str">
            <v>Marcus Christensen</v>
          </cell>
          <cell r="C34" t="str">
            <v>Skøyen</v>
          </cell>
          <cell r="D34" t="str">
            <v>NOR</v>
          </cell>
          <cell r="E34">
            <v>329</v>
          </cell>
          <cell r="F34" t="str">
            <v>J/80</v>
          </cell>
          <cell r="G34" t="str">
            <v>Baby Boop</v>
          </cell>
          <cell r="H34" t="str">
            <v>Ja</v>
          </cell>
          <cell r="I34" t="str">
            <v>Ja</v>
          </cell>
          <cell r="J34" t="str">
            <v>18:00</v>
          </cell>
          <cell r="K34" t="str">
            <v>Dsq</v>
          </cell>
          <cell r="L34">
            <v>1.1109</v>
          </cell>
          <cell r="N34">
            <v>1.5</v>
          </cell>
        </row>
        <row r="36">
          <cell r="B36" t="str">
            <v>Marcus Christensen ble disket p.g.a. kollisjon med startbåten - berøring av merke, ingen entørsstraff utført.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abildga@live.no" TargetMode="External"/><Relationship Id="rId13" Type="http://schemas.openxmlformats.org/officeDocument/2006/relationships/hyperlink" Target="mailto:jon@vendelboe.no" TargetMode="External"/><Relationship Id="rId18" Type="http://schemas.openxmlformats.org/officeDocument/2006/relationships/hyperlink" Target="mailto:magnuje@gmail.com" TargetMode="External"/><Relationship Id="rId26" Type="http://schemas.openxmlformats.org/officeDocument/2006/relationships/hyperlink" Target="mailto:christian.cook@showconsult.no" TargetMode="External"/><Relationship Id="rId3" Type="http://schemas.openxmlformats.org/officeDocument/2006/relationships/hyperlink" Target="mailto:gya402@gmail.com" TargetMode="External"/><Relationship Id="rId21" Type="http://schemas.openxmlformats.org/officeDocument/2006/relationships/hyperlink" Target="mailto:joachim.amland@gmail.com" TargetMode="External"/><Relationship Id="rId7" Type="http://schemas.openxmlformats.org/officeDocument/2006/relationships/hyperlink" Target="mailto:reidar@rhauge.no" TargetMode="External"/><Relationship Id="rId12" Type="http://schemas.openxmlformats.org/officeDocument/2006/relationships/hyperlink" Target="mailto:magnek@fagerhol.com" TargetMode="External"/><Relationship Id="rId17" Type="http://schemas.openxmlformats.org/officeDocument/2006/relationships/hyperlink" Target="mailto:christian.stensholt@gmail.com" TargetMode="External"/><Relationship Id="rId25" Type="http://schemas.openxmlformats.org/officeDocument/2006/relationships/hyperlink" Target="mailto:carl.fredrik.foss@lundhagem.no" TargetMode="External"/><Relationship Id="rId2" Type="http://schemas.openxmlformats.org/officeDocument/2006/relationships/hyperlink" Target="mailto:pakalolosailing@gmail.com" TargetMode="External"/><Relationship Id="rId16" Type="http://schemas.openxmlformats.org/officeDocument/2006/relationships/hyperlink" Target="mailto:nilsp@broadpark.no" TargetMode="External"/><Relationship Id="rId20" Type="http://schemas.openxmlformats.org/officeDocument/2006/relationships/hyperlink" Target="mailto:svein.ivarson@online.no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johnmoen10@gmail.com" TargetMode="External"/><Relationship Id="rId6" Type="http://schemas.openxmlformats.org/officeDocument/2006/relationships/hyperlink" Target="mailto:arild.vikse@gmail.com" TargetMode="External"/><Relationship Id="rId11" Type="http://schemas.openxmlformats.org/officeDocument/2006/relationships/hyperlink" Target="mailto:stig@ulfsby.no" TargetMode="External"/><Relationship Id="rId24" Type="http://schemas.openxmlformats.org/officeDocument/2006/relationships/hyperlink" Target="mailto:jonassa@hotmail.com" TargetMode="External"/><Relationship Id="rId32" Type="http://schemas.openxmlformats.org/officeDocument/2006/relationships/comments" Target="../comments1.xml"/><Relationship Id="rId5" Type="http://schemas.openxmlformats.org/officeDocument/2006/relationships/hyperlink" Target="mailto:morten.christensen@dometic.com" TargetMode="External"/><Relationship Id="rId15" Type="http://schemas.openxmlformats.org/officeDocument/2006/relationships/hyperlink" Target="mailto:aril.spetalen@gmail.com" TargetMode="External"/><Relationship Id="rId23" Type="http://schemas.openxmlformats.org/officeDocument/2006/relationships/hyperlink" Target="mailto:jon@hoiden.co" TargetMode="External"/><Relationship Id="rId28" Type="http://schemas.openxmlformats.org/officeDocument/2006/relationships/hyperlink" Target="mailto:91357690@online.no" TargetMode="External"/><Relationship Id="rId10" Type="http://schemas.openxmlformats.org/officeDocument/2006/relationships/hyperlink" Target="mailto:wendigo4296@gmail.com" TargetMode="External"/><Relationship Id="rId19" Type="http://schemas.openxmlformats.org/officeDocument/2006/relationships/hyperlink" Target="mailto:Espen.Sunde@nav.no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mailto:mats.larsson@sundtair.com" TargetMode="External"/><Relationship Id="rId9" Type="http://schemas.openxmlformats.org/officeDocument/2006/relationships/hyperlink" Target="mailto:fiaam@innovasjonnorge.no" TargetMode="External"/><Relationship Id="rId14" Type="http://schemas.openxmlformats.org/officeDocument/2006/relationships/hyperlink" Target="mailto:lyngolsen@hotmail.com" TargetMode="External"/><Relationship Id="rId22" Type="http://schemas.openxmlformats.org/officeDocument/2006/relationships/hyperlink" Target="mailto:steintho@online.no" TargetMode="External"/><Relationship Id="rId27" Type="http://schemas.openxmlformats.org/officeDocument/2006/relationships/hyperlink" Target="mailto:egil.naustvik@gmail.com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DC3E-F08F-4900-B6B9-D10BEAE3C59C}">
  <dimension ref="A1:AU973"/>
  <sheetViews>
    <sheetView zoomScaleNormal="100" workbookViewId="0">
      <pane ySplit="5" topLeftCell="A6" activePane="bottomLeft" state="frozenSplit"/>
      <selection pane="bottomLeft" activeCell="K9" sqref="K9"/>
    </sheetView>
  </sheetViews>
  <sheetFormatPr baseColWidth="10" defaultColWidth="17.42578125" defaultRowHeight="15" customHeight="1" x14ac:dyDescent="0.2"/>
  <cols>
    <col min="1" max="1" width="5.5703125" style="10" customWidth="1"/>
    <col min="2" max="2" width="22.5703125" style="10" bestFit="1" customWidth="1"/>
    <col min="3" max="3" width="8.5703125" style="10" customWidth="1"/>
    <col min="4" max="4" width="6.140625" style="10" customWidth="1"/>
    <col min="5" max="5" width="7.5703125" style="10" customWidth="1"/>
    <col min="6" max="6" width="16.85546875" style="10" customWidth="1"/>
    <col min="7" max="7" width="14.5703125" style="10" customWidth="1"/>
    <col min="8" max="9" width="6" style="9" customWidth="1"/>
    <col min="10" max="11" width="8.5703125" style="10" customWidth="1"/>
    <col min="12" max="12" width="8.85546875" style="10" customWidth="1"/>
    <col min="13" max="13" width="10.5703125" customWidth="1"/>
    <col min="14" max="14" width="6.5703125" customWidth="1"/>
    <col min="15" max="15" width="12.42578125" customWidth="1"/>
    <col min="16" max="16" width="26.42578125" style="20" customWidth="1"/>
    <col min="17" max="19" width="9" customWidth="1"/>
    <col min="20" max="20" width="8.42578125" customWidth="1"/>
    <col min="21" max="21" width="8.5703125" customWidth="1"/>
    <col min="22" max="26" width="9" customWidth="1"/>
    <col min="27" max="27" width="9.5703125" customWidth="1"/>
    <col min="28" max="28" width="12.5703125" customWidth="1"/>
    <col min="29" max="44" width="8.5703125" customWidth="1"/>
    <col min="45" max="46" width="6.5703125" style="232" customWidth="1"/>
  </cols>
  <sheetData>
    <row r="1" spans="1:47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G1" t="s">
        <v>1</v>
      </c>
      <c r="AH1" t="s">
        <v>2</v>
      </c>
      <c r="AJ1" s="14" t="s">
        <v>3</v>
      </c>
      <c r="AK1" s="15"/>
      <c r="AL1" s="14" t="s">
        <v>4</v>
      </c>
      <c r="AM1" s="15"/>
      <c r="AN1" s="15"/>
      <c r="AS1" s="4"/>
      <c r="AT1" s="7"/>
    </row>
    <row r="2" spans="1:47" ht="19.5" customHeight="1" thickBot="1" x14ac:dyDescent="0.25">
      <c r="A2" s="16" t="s">
        <v>5</v>
      </c>
      <c r="B2" s="17"/>
      <c r="D2" s="9"/>
      <c r="E2" s="5" t="s">
        <v>6</v>
      </c>
      <c r="F2" s="18"/>
      <c r="G2" s="18"/>
      <c r="H2" s="19"/>
      <c r="I2" s="15" t="s">
        <v>7</v>
      </c>
      <c r="J2" s="4" t="s">
        <v>8</v>
      </c>
      <c r="K2" s="9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F2" t="s">
        <v>9</v>
      </c>
      <c r="AG2" s="22" t="s">
        <v>10</v>
      </c>
      <c r="AH2" s="22" t="s">
        <v>11</v>
      </c>
      <c r="AI2" s="23" t="s">
        <v>12</v>
      </c>
      <c r="AJ2" s="24" t="s">
        <v>13</v>
      </c>
      <c r="AK2" s="25"/>
      <c r="AL2" s="26" t="s">
        <v>14</v>
      </c>
      <c r="AM2" s="25"/>
      <c r="AN2" s="25"/>
      <c r="AS2" s="19"/>
      <c r="AT2" s="15"/>
    </row>
    <row r="3" spans="1:47" ht="19.5" customHeight="1" thickBot="1" x14ac:dyDescent="0.25">
      <c r="A3" s="27"/>
      <c r="B3" s="27"/>
      <c r="D3" s="9"/>
      <c r="E3" s="28" t="s">
        <v>11</v>
      </c>
      <c r="F3" s="18"/>
      <c r="G3" s="18"/>
      <c r="H3" s="19" t="s">
        <v>15</v>
      </c>
      <c r="I3" s="29">
        <v>29</v>
      </c>
      <c r="J3" s="19">
        <v>27</v>
      </c>
      <c r="K3" s="30"/>
      <c r="L3" s="25"/>
      <c r="M3" s="30"/>
      <c r="N3" s="31"/>
      <c r="O3" s="32"/>
      <c r="P3" s="33"/>
      <c r="Q3" s="21"/>
      <c r="R3" s="34"/>
      <c r="S3" s="21"/>
      <c r="T3" s="21"/>
      <c r="U3" s="21"/>
      <c r="V3" s="21"/>
      <c r="W3" s="21"/>
      <c r="X3" s="21"/>
      <c r="Y3" s="21"/>
      <c r="Z3" s="21"/>
      <c r="AA3" s="21"/>
      <c r="AB3" s="21"/>
      <c r="AC3" s="35"/>
      <c r="AD3" s="36" t="s">
        <v>16</v>
      </c>
      <c r="AE3" s="37" t="s">
        <v>17</v>
      </c>
      <c r="AF3" s="38"/>
      <c r="AG3" s="39" t="s">
        <v>18</v>
      </c>
      <c r="AH3" s="40"/>
      <c r="AI3" s="40"/>
      <c r="AJ3" s="41"/>
      <c r="AK3" s="39" t="s">
        <v>19</v>
      </c>
      <c r="AL3" s="40"/>
      <c r="AM3" s="40"/>
      <c r="AN3" s="41"/>
      <c r="AO3" s="39" t="s">
        <v>20</v>
      </c>
      <c r="AP3" s="40"/>
      <c r="AQ3" s="40"/>
      <c r="AR3" s="41"/>
      <c r="AS3" s="27" t="s">
        <v>21</v>
      </c>
      <c r="AT3" s="29"/>
    </row>
    <row r="4" spans="1:47" ht="26.25" customHeight="1" thickBot="1" x14ac:dyDescent="0.25">
      <c r="A4" s="42" t="s">
        <v>22</v>
      </c>
      <c r="B4" s="43" t="s">
        <v>23</v>
      </c>
      <c r="C4" s="44" t="s">
        <v>24</v>
      </c>
      <c r="D4" s="45" t="s">
        <v>25</v>
      </c>
      <c r="E4" s="40"/>
      <c r="F4" s="46" t="s">
        <v>26</v>
      </c>
      <c r="G4" s="47" t="s">
        <v>27</v>
      </c>
      <c r="H4" s="48" t="s">
        <v>28</v>
      </c>
      <c r="I4" s="49" t="s">
        <v>29</v>
      </c>
      <c r="J4" s="50" t="s">
        <v>30</v>
      </c>
      <c r="K4" s="51" t="s">
        <v>31</v>
      </c>
      <c r="L4" s="52" t="s">
        <v>32</v>
      </c>
      <c r="M4" s="53" t="s">
        <v>33</v>
      </c>
      <c r="N4" s="54" t="s">
        <v>34</v>
      </c>
      <c r="O4" s="55" t="s">
        <v>35</v>
      </c>
      <c r="P4" s="56" t="s">
        <v>36</v>
      </c>
      <c r="Q4" s="57" t="s">
        <v>37</v>
      </c>
      <c r="R4" s="58" t="s">
        <v>38</v>
      </c>
      <c r="S4" s="58" t="s">
        <v>39</v>
      </c>
      <c r="T4" s="58" t="s">
        <v>40</v>
      </c>
      <c r="U4" s="58" t="s">
        <v>41</v>
      </c>
      <c r="V4" s="58" t="s">
        <v>42</v>
      </c>
      <c r="W4" s="58" t="s">
        <v>43</v>
      </c>
      <c r="X4" s="58" t="s">
        <v>44</v>
      </c>
      <c r="Y4" s="58" t="s">
        <v>45</v>
      </c>
      <c r="Z4" s="58" t="s">
        <v>46</v>
      </c>
      <c r="AA4" s="59" t="s">
        <v>47</v>
      </c>
      <c r="AB4" s="60" t="s">
        <v>48</v>
      </c>
      <c r="AC4" s="61" t="s">
        <v>49</v>
      </c>
      <c r="AD4" s="61" t="s">
        <v>50</v>
      </c>
      <c r="AE4" s="61" t="s">
        <v>51</v>
      </c>
      <c r="AF4" s="62" t="s">
        <v>52</v>
      </c>
      <c r="AG4" s="63" t="s">
        <v>49</v>
      </c>
      <c r="AH4" s="64" t="s">
        <v>50</v>
      </c>
      <c r="AI4" s="64" t="s">
        <v>51</v>
      </c>
      <c r="AJ4" s="65" t="s">
        <v>52</v>
      </c>
      <c r="AK4" s="63" t="s">
        <v>49</v>
      </c>
      <c r="AL4" s="64" t="s">
        <v>50</v>
      </c>
      <c r="AM4" s="64" t="s">
        <v>51</v>
      </c>
      <c r="AN4" s="65" t="s">
        <v>52</v>
      </c>
      <c r="AO4" s="63" t="s">
        <v>49</v>
      </c>
      <c r="AP4" s="64" t="s">
        <v>50</v>
      </c>
      <c r="AQ4" s="64" t="s">
        <v>51</v>
      </c>
      <c r="AR4" s="65" t="s">
        <v>52</v>
      </c>
      <c r="AS4" s="48" t="s">
        <v>28</v>
      </c>
      <c r="AT4" s="48" t="s">
        <v>29</v>
      </c>
    </row>
    <row r="5" spans="1:47" s="88" customFormat="1" ht="12.75" customHeight="1" x14ac:dyDescent="0.2">
      <c r="A5" s="66">
        <v>0</v>
      </c>
      <c r="B5" s="67"/>
      <c r="C5" s="68"/>
      <c r="D5" s="69"/>
      <c r="E5" s="70"/>
      <c r="F5" s="71"/>
      <c r="G5" s="72"/>
      <c r="H5" s="73"/>
      <c r="I5" s="74"/>
      <c r="J5" s="75"/>
      <c r="K5" s="76"/>
      <c r="L5" s="77"/>
      <c r="M5" s="78"/>
      <c r="N5" s="79"/>
      <c r="O5" s="80"/>
      <c r="P5" s="81"/>
      <c r="Q5" s="82"/>
      <c r="R5" s="83"/>
      <c r="S5" s="83"/>
      <c r="T5" s="83"/>
      <c r="U5" s="83"/>
      <c r="V5" s="83"/>
      <c r="W5" s="83"/>
      <c r="X5" s="83"/>
      <c r="Y5" s="83"/>
      <c r="Z5" s="83"/>
      <c r="AA5" s="83"/>
      <c r="AB5" s="84"/>
      <c r="AC5" s="85"/>
      <c r="AD5" s="86"/>
      <c r="AE5" s="86"/>
      <c r="AF5" s="87"/>
      <c r="AG5" s="85"/>
      <c r="AH5" s="86"/>
      <c r="AI5" s="86"/>
      <c r="AJ5" s="87"/>
      <c r="AK5" s="85"/>
      <c r="AL5" s="86"/>
      <c r="AM5" s="86"/>
      <c r="AN5" s="87"/>
      <c r="AO5" s="85"/>
      <c r="AP5" s="86"/>
      <c r="AQ5" s="86"/>
      <c r="AR5" s="87"/>
      <c r="AS5" s="73"/>
      <c r="AT5" s="73"/>
    </row>
    <row r="6" spans="1:47" s="114" customFormat="1" ht="12.6" customHeight="1" x14ac:dyDescent="0.25">
      <c r="A6" s="89">
        <v>1</v>
      </c>
      <c r="B6" s="90" t="s">
        <v>53</v>
      </c>
      <c r="C6" s="91" t="s">
        <v>54</v>
      </c>
      <c r="D6" s="92" t="s">
        <v>55</v>
      </c>
      <c r="E6" s="93">
        <v>11655</v>
      </c>
      <c r="F6" s="90" t="s">
        <v>56</v>
      </c>
      <c r="G6" s="94" t="s">
        <v>57</v>
      </c>
      <c r="H6" s="89" t="s">
        <v>2</v>
      </c>
      <c r="I6" s="95" t="s">
        <v>1</v>
      </c>
      <c r="J6" s="96" t="str">
        <f t="shared" ref="J6:J34" si="0">IF(Q6&lt;0.98,"18:00","18:10")</f>
        <v>18:10</v>
      </c>
      <c r="K6" s="97">
        <v>0.79467592592592595</v>
      </c>
      <c r="L6" s="98">
        <f t="shared" ref="L6:L34" si="1">IF($E$3="lite",IF(AND(H6="nei",I6="ja"),AG6,IF(AND(H6="nei",I6="nei"),AH6,IF(AND(H6="ja",I6="ja"),AI6,AJ6))), IF($E$3="middels",IF(AND(H6="nei",I6="ja"),AK6,IF(AND(H6="nei",I6="nei"),AL6,IF(AND(H6="ja",I6="ja"),AM6,AN6))), IF($E$3="mye",IF(AND(H6="nei",I6="ja"),AO6,IF(AND(H6="nei",I6="nei"),AP6,IF(AND(H6="ja",I6="ja"),AQ6,AR6))))))</f>
        <v>1.2361</v>
      </c>
      <c r="M6" s="99">
        <f t="shared" ref="M6:M32" si="2">(K6-J6)*L6</f>
        <v>4.6639884259259183E-2</v>
      </c>
      <c r="N6" s="100">
        <f t="shared" ref="N6:N34" si="3">IF(K6="Dnf",1,(IF(K6="Dns",1.5,(IF(K6="Dsq",1.5,(A6/I$3))))))</f>
        <v>3.4482758620689655E-2</v>
      </c>
      <c r="O6" s="101">
        <v>92022071</v>
      </c>
      <c r="P6" s="102" t="s">
        <v>58</v>
      </c>
      <c r="Q6" s="103">
        <v>1.0023</v>
      </c>
      <c r="R6" s="104">
        <v>0.96309999999999996</v>
      </c>
      <c r="S6" s="104">
        <v>0.9597</v>
      </c>
      <c r="T6" s="104">
        <v>1.2361</v>
      </c>
      <c r="U6" s="104">
        <v>1.3776999999999999</v>
      </c>
      <c r="V6" s="105">
        <v>0.98499999999999999</v>
      </c>
      <c r="W6" s="106">
        <v>0.94789999999999996</v>
      </c>
      <c r="X6" s="106">
        <v>0.95420000000000005</v>
      </c>
      <c r="Y6" s="106">
        <v>1.2151000000000001</v>
      </c>
      <c r="Z6" s="106">
        <v>1.3391</v>
      </c>
      <c r="AA6" s="107">
        <f t="shared" ref="AA6:AA34" si="4">R6/Q6</f>
        <v>0.96088995310785197</v>
      </c>
      <c r="AB6" s="108">
        <f t="shared" ref="AB6:AB34" si="5">W6/V6</f>
        <v>0.96233502538071058</v>
      </c>
      <c r="AC6" s="109">
        <f t="shared" ref="AC6:AD34" si="6">Q6</f>
        <v>1.0023</v>
      </c>
      <c r="AD6" s="110">
        <f t="shared" si="6"/>
        <v>0.96309999999999996</v>
      </c>
      <c r="AE6" s="110">
        <f t="shared" ref="AE6:AF34" si="7">V6</f>
        <v>0.98499999999999999</v>
      </c>
      <c r="AF6" s="111">
        <f t="shared" si="7"/>
        <v>0.94789999999999996</v>
      </c>
      <c r="AG6" s="112">
        <f t="shared" ref="AG6:AG34" si="8">S6</f>
        <v>0.9597</v>
      </c>
      <c r="AH6" s="113">
        <f t="shared" ref="AH6:AH34" si="9">AG6*AA6</f>
        <v>0.92216608799760558</v>
      </c>
      <c r="AI6" s="113">
        <f t="shared" ref="AI6:AI34" si="10">X6</f>
        <v>0.95420000000000005</v>
      </c>
      <c r="AJ6" s="111">
        <f t="shared" ref="AJ6:AJ34" si="11">AI6*AB6</f>
        <v>0.91826008121827407</v>
      </c>
      <c r="AK6" s="112">
        <f t="shared" ref="AK6:AK34" si="12">T6</f>
        <v>1.2361</v>
      </c>
      <c r="AL6" s="113">
        <f t="shared" ref="AL6:AL34" si="13">AK6*AA6</f>
        <v>1.1877560710366157</v>
      </c>
      <c r="AM6" s="113">
        <f t="shared" ref="AM6:AM34" si="14">Y6</f>
        <v>1.2151000000000001</v>
      </c>
      <c r="AN6" s="111">
        <f t="shared" ref="AN6:AN34" si="15">AM6*AB6</f>
        <v>1.1693332893401014</v>
      </c>
      <c r="AO6" s="112">
        <f t="shared" ref="AO6:AO34" si="16">U6</f>
        <v>1.3776999999999999</v>
      </c>
      <c r="AP6" s="113">
        <f t="shared" ref="AP6:AP34" si="17">AO6*AA6</f>
        <v>1.3238180883966877</v>
      </c>
      <c r="AQ6" s="113">
        <f t="shared" ref="AQ6:AQ34" si="18">Z6</f>
        <v>1.3391</v>
      </c>
      <c r="AR6" s="111">
        <f t="shared" ref="AR6:AR34" si="19">AQ6*AB6</f>
        <v>1.2886628324873095</v>
      </c>
      <c r="AS6" s="89" t="s">
        <v>2</v>
      </c>
      <c r="AT6" s="89" t="s">
        <v>1</v>
      </c>
    </row>
    <row r="7" spans="1:47" s="114" customFormat="1" ht="12.75" customHeight="1" x14ac:dyDescent="0.2">
      <c r="A7" s="89">
        <v>2</v>
      </c>
      <c r="B7" s="90" t="s">
        <v>59</v>
      </c>
      <c r="C7" s="91" t="s">
        <v>60</v>
      </c>
      <c r="D7" s="92" t="s">
        <v>55</v>
      </c>
      <c r="E7" s="93">
        <v>175</v>
      </c>
      <c r="F7" s="90" t="s">
        <v>61</v>
      </c>
      <c r="G7" s="115" t="s">
        <v>62</v>
      </c>
      <c r="H7" s="116" t="s">
        <v>2</v>
      </c>
      <c r="I7" s="117" t="s">
        <v>1</v>
      </c>
      <c r="J7" s="96" t="str">
        <f t="shared" si="0"/>
        <v>18:10</v>
      </c>
      <c r="K7" s="118">
        <v>0.79484953703703709</v>
      </c>
      <c r="L7" s="98">
        <f t="shared" si="1"/>
        <v>1.2564</v>
      </c>
      <c r="M7" s="99">
        <f t="shared" si="2"/>
        <v>4.7623958333333292E-2</v>
      </c>
      <c r="N7" s="119">
        <f t="shared" si="3"/>
        <v>6.8965517241379309E-2</v>
      </c>
      <c r="O7" s="120">
        <v>22554387</v>
      </c>
      <c r="P7" s="121" t="s">
        <v>63</v>
      </c>
      <c r="Q7" s="122">
        <v>1.0253000000000001</v>
      </c>
      <c r="R7" s="123">
        <v>0.95</v>
      </c>
      <c r="S7" s="123">
        <v>1.0048999999999999</v>
      </c>
      <c r="T7" s="123">
        <v>1.2564</v>
      </c>
      <c r="U7" s="123">
        <v>1.4159999999999999</v>
      </c>
      <c r="V7" s="123">
        <v>0.99229999999999996</v>
      </c>
      <c r="W7" s="123">
        <v>0.92889999999999995</v>
      </c>
      <c r="X7" s="123">
        <v>0.99470000000000003</v>
      </c>
      <c r="Y7" s="123">
        <v>1.2171000000000001</v>
      </c>
      <c r="Z7" s="123">
        <v>1.3467</v>
      </c>
      <c r="AA7" s="107">
        <f t="shared" si="4"/>
        <v>0.92655808056178668</v>
      </c>
      <c r="AB7" s="108">
        <f t="shared" si="5"/>
        <v>0.93610803184520808</v>
      </c>
      <c r="AC7" s="109">
        <f t="shared" si="6"/>
        <v>1.0253000000000001</v>
      </c>
      <c r="AD7" s="110">
        <f t="shared" si="6"/>
        <v>0.95</v>
      </c>
      <c r="AE7" s="110">
        <f t="shared" si="7"/>
        <v>0.99229999999999996</v>
      </c>
      <c r="AF7" s="111">
        <f t="shared" si="7"/>
        <v>0.92889999999999995</v>
      </c>
      <c r="AG7" s="112">
        <f t="shared" si="8"/>
        <v>1.0048999999999999</v>
      </c>
      <c r="AH7" s="113">
        <f t="shared" si="9"/>
        <v>0.93109821515653934</v>
      </c>
      <c r="AI7" s="113">
        <f t="shared" si="10"/>
        <v>0.99470000000000003</v>
      </c>
      <c r="AJ7" s="111">
        <f t="shared" si="11"/>
        <v>0.93114665927642848</v>
      </c>
      <c r="AK7" s="112">
        <f t="shared" si="12"/>
        <v>1.2564</v>
      </c>
      <c r="AL7" s="113">
        <f t="shared" si="13"/>
        <v>1.1641275724178288</v>
      </c>
      <c r="AM7" s="113">
        <f t="shared" si="14"/>
        <v>1.2171000000000001</v>
      </c>
      <c r="AN7" s="111">
        <f t="shared" si="15"/>
        <v>1.1393370855588028</v>
      </c>
      <c r="AO7" s="112">
        <f t="shared" si="16"/>
        <v>1.4159999999999999</v>
      </c>
      <c r="AP7" s="113">
        <f t="shared" si="17"/>
        <v>1.3120062420754899</v>
      </c>
      <c r="AQ7" s="113">
        <f t="shared" si="18"/>
        <v>1.3467</v>
      </c>
      <c r="AR7" s="111">
        <f t="shared" si="19"/>
        <v>1.2606566864859416</v>
      </c>
      <c r="AS7" s="116" t="s">
        <v>2</v>
      </c>
      <c r="AT7" s="116" t="s">
        <v>1</v>
      </c>
    </row>
    <row r="8" spans="1:47" s="88" customFormat="1" ht="12.75" customHeight="1" x14ac:dyDescent="0.2">
      <c r="A8" s="89">
        <v>3</v>
      </c>
      <c r="B8" s="124" t="s">
        <v>64</v>
      </c>
      <c r="C8" s="125" t="s">
        <v>60</v>
      </c>
      <c r="D8" s="126" t="s">
        <v>55</v>
      </c>
      <c r="E8" s="127">
        <v>14784</v>
      </c>
      <c r="F8" s="128" t="s">
        <v>65</v>
      </c>
      <c r="G8" s="129" t="s">
        <v>66</v>
      </c>
      <c r="H8" s="130" t="s">
        <v>1</v>
      </c>
      <c r="I8" s="131" t="s">
        <v>2</v>
      </c>
      <c r="J8" s="96" t="str">
        <f t="shared" si="0"/>
        <v>18:00</v>
      </c>
      <c r="K8" s="132">
        <v>0.79432870370370379</v>
      </c>
      <c r="L8" s="98">
        <f t="shared" si="1"/>
        <v>1.0859604685995505</v>
      </c>
      <c r="M8" s="99">
        <f t="shared" si="2"/>
        <v>4.8139219846484796E-2</v>
      </c>
      <c r="N8" s="119">
        <f t="shared" si="3"/>
        <v>0.10344827586206896</v>
      </c>
      <c r="O8" s="133">
        <v>92057626</v>
      </c>
      <c r="P8" s="134" t="s">
        <v>67</v>
      </c>
      <c r="Q8" s="122">
        <v>0.96099999999999997</v>
      </c>
      <c r="R8" s="123">
        <v>0.90290000000000004</v>
      </c>
      <c r="S8" s="123">
        <v>0.9254</v>
      </c>
      <c r="T8" s="123">
        <v>1.1836</v>
      </c>
      <c r="U8" s="123">
        <v>1.3180000000000001</v>
      </c>
      <c r="V8" s="123">
        <v>0.93469999999999998</v>
      </c>
      <c r="W8" s="123">
        <v>0.88149999999999995</v>
      </c>
      <c r="X8" s="123">
        <v>0.91659999999999997</v>
      </c>
      <c r="Y8" s="123">
        <v>1.1515</v>
      </c>
      <c r="Z8" s="123">
        <v>1.2585999999999999</v>
      </c>
      <c r="AA8" s="107">
        <f t="shared" si="4"/>
        <v>0.93954214360041632</v>
      </c>
      <c r="AB8" s="108">
        <f t="shared" si="5"/>
        <v>0.94308334224884982</v>
      </c>
      <c r="AC8" s="109">
        <f t="shared" si="6"/>
        <v>0.96099999999999997</v>
      </c>
      <c r="AD8" s="110">
        <f t="shared" si="6"/>
        <v>0.90290000000000004</v>
      </c>
      <c r="AE8" s="110">
        <f t="shared" si="7"/>
        <v>0.93469999999999998</v>
      </c>
      <c r="AF8" s="111">
        <f t="shared" si="7"/>
        <v>0.88149999999999995</v>
      </c>
      <c r="AG8" s="112">
        <f t="shared" si="8"/>
        <v>0.9254</v>
      </c>
      <c r="AH8" s="113">
        <f t="shared" si="9"/>
        <v>0.86945229968782523</v>
      </c>
      <c r="AI8" s="113">
        <f t="shared" si="10"/>
        <v>0.91659999999999997</v>
      </c>
      <c r="AJ8" s="111">
        <f t="shared" si="11"/>
        <v>0.86443019150529576</v>
      </c>
      <c r="AK8" s="112">
        <f t="shared" si="12"/>
        <v>1.1836</v>
      </c>
      <c r="AL8" s="113">
        <f t="shared" si="13"/>
        <v>1.1120420811654528</v>
      </c>
      <c r="AM8" s="113">
        <f t="shared" si="14"/>
        <v>1.1515</v>
      </c>
      <c r="AN8" s="111">
        <f t="shared" si="15"/>
        <v>1.0859604685995505</v>
      </c>
      <c r="AO8" s="112">
        <f t="shared" si="16"/>
        <v>1.3180000000000001</v>
      </c>
      <c r="AP8" s="113">
        <f t="shared" si="17"/>
        <v>1.2383165452653488</v>
      </c>
      <c r="AQ8" s="113">
        <f t="shared" si="18"/>
        <v>1.2585999999999999</v>
      </c>
      <c r="AR8" s="111">
        <f t="shared" si="19"/>
        <v>1.1869646945544023</v>
      </c>
      <c r="AS8" s="135" t="s">
        <v>1</v>
      </c>
      <c r="AT8" s="135" t="s">
        <v>2</v>
      </c>
    </row>
    <row r="9" spans="1:47" s="88" customFormat="1" ht="12.75" customHeight="1" x14ac:dyDescent="0.2">
      <c r="A9" s="89">
        <v>4</v>
      </c>
      <c r="B9" s="124" t="s">
        <v>68</v>
      </c>
      <c r="C9" s="125" t="s">
        <v>60</v>
      </c>
      <c r="D9" s="126" t="s">
        <v>55</v>
      </c>
      <c r="E9" s="127">
        <v>203</v>
      </c>
      <c r="F9" s="124" t="s">
        <v>69</v>
      </c>
      <c r="G9" s="136" t="s">
        <v>70</v>
      </c>
      <c r="H9" s="130" t="s">
        <v>1</v>
      </c>
      <c r="I9" s="131" t="s">
        <v>1</v>
      </c>
      <c r="J9" s="96" t="str">
        <f t="shared" si="0"/>
        <v>18:00</v>
      </c>
      <c r="K9" s="137">
        <v>0.79770833333333335</v>
      </c>
      <c r="L9" s="98">
        <f t="shared" si="1"/>
        <v>1.0286</v>
      </c>
      <c r="M9" s="99">
        <f t="shared" si="2"/>
        <v>4.9072791666666685E-2</v>
      </c>
      <c r="N9" s="119">
        <f t="shared" si="3"/>
        <v>0.13793103448275862</v>
      </c>
      <c r="O9" s="133">
        <v>91649715</v>
      </c>
      <c r="P9" s="138" t="s">
        <v>71</v>
      </c>
      <c r="Q9" s="122">
        <v>0.85040000000000004</v>
      </c>
      <c r="R9" s="123">
        <v>0.81730000000000003</v>
      </c>
      <c r="S9" s="123">
        <v>0.81759999999999999</v>
      </c>
      <c r="T9" s="123">
        <v>1.0475000000000001</v>
      </c>
      <c r="U9" s="123">
        <v>1.1659999999999999</v>
      </c>
      <c r="V9" s="123">
        <v>0.83360000000000001</v>
      </c>
      <c r="W9" s="123">
        <v>0.80279999999999996</v>
      </c>
      <c r="X9" s="123">
        <v>0.81499999999999995</v>
      </c>
      <c r="Y9" s="123">
        <v>1.0286</v>
      </c>
      <c r="Z9" s="123">
        <v>1.1207</v>
      </c>
      <c r="AA9" s="107">
        <f t="shared" si="4"/>
        <v>0.9610771401693321</v>
      </c>
      <c r="AB9" s="108">
        <f t="shared" si="5"/>
        <v>0.96305182341650664</v>
      </c>
      <c r="AC9" s="109">
        <f t="shared" si="6"/>
        <v>0.85040000000000004</v>
      </c>
      <c r="AD9" s="110">
        <f t="shared" si="6"/>
        <v>0.81730000000000003</v>
      </c>
      <c r="AE9" s="110">
        <f t="shared" si="7"/>
        <v>0.83360000000000001</v>
      </c>
      <c r="AF9" s="111">
        <f t="shared" si="7"/>
        <v>0.80279999999999996</v>
      </c>
      <c r="AG9" s="112">
        <f t="shared" si="8"/>
        <v>0.81759999999999999</v>
      </c>
      <c r="AH9" s="113">
        <f t="shared" si="9"/>
        <v>0.78577666980244587</v>
      </c>
      <c r="AI9" s="113">
        <f t="shared" si="10"/>
        <v>0.81499999999999995</v>
      </c>
      <c r="AJ9" s="111">
        <f t="shared" si="11"/>
        <v>0.78488723608445288</v>
      </c>
      <c r="AK9" s="112">
        <f t="shared" si="12"/>
        <v>1.0475000000000001</v>
      </c>
      <c r="AL9" s="113">
        <f t="shared" si="13"/>
        <v>1.0067283043273754</v>
      </c>
      <c r="AM9" s="113">
        <f t="shared" si="14"/>
        <v>1.0286</v>
      </c>
      <c r="AN9" s="111">
        <f t="shared" si="15"/>
        <v>0.99059510556621866</v>
      </c>
      <c r="AO9" s="112">
        <f t="shared" si="16"/>
        <v>1.1659999999999999</v>
      </c>
      <c r="AP9" s="113">
        <f t="shared" si="17"/>
        <v>1.1206159454374411</v>
      </c>
      <c r="AQ9" s="113">
        <f t="shared" si="18"/>
        <v>1.1207</v>
      </c>
      <c r="AR9" s="111">
        <f t="shared" si="19"/>
        <v>1.0792921785028791</v>
      </c>
      <c r="AS9" s="130" t="s">
        <v>1</v>
      </c>
      <c r="AT9" s="130" t="s">
        <v>2</v>
      </c>
    </row>
    <row r="10" spans="1:47" s="114" customFormat="1" ht="12.75" customHeight="1" x14ac:dyDescent="0.2">
      <c r="A10" s="89">
        <v>5</v>
      </c>
      <c r="B10" s="90" t="s">
        <v>72</v>
      </c>
      <c r="C10" s="91" t="s">
        <v>54</v>
      </c>
      <c r="D10" s="92" t="s">
        <v>55</v>
      </c>
      <c r="E10" s="93">
        <v>15666</v>
      </c>
      <c r="F10" s="90" t="s">
        <v>73</v>
      </c>
      <c r="G10" s="94" t="s">
        <v>74</v>
      </c>
      <c r="H10" s="116" t="s">
        <v>2</v>
      </c>
      <c r="I10" s="117" t="s">
        <v>1</v>
      </c>
      <c r="J10" s="96" t="str">
        <f t="shared" si="0"/>
        <v>18:10</v>
      </c>
      <c r="K10" s="139">
        <v>0.79413194444444446</v>
      </c>
      <c r="L10" s="98">
        <f t="shared" si="1"/>
        <v>1.3209</v>
      </c>
      <c r="M10" s="99">
        <f t="shared" si="2"/>
        <v>4.9120968749999903E-2</v>
      </c>
      <c r="N10" s="119">
        <f t="shared" si="3"/>
        <v>0.17241379310344829</v>
      </c>
      <c r="O10" s="133">
        <v>91521030</v>
      </c>
      <c r="P10" s="140" t="s">
        <v>75</v>
      </c>
      <c r="Q10" s="141">
        <v>1.0702</v>
      </c>
      <c r="R10" s="142">
        <v>1.0154000000000001</v>
      </c>
      <c r="S10" s="142">
        <v>1.0511999999999999</v>
      </c>
      <c r="T10" s="142">
        <v>1.3209</v>
      </c>
      <c r="U10" s="143">
        <v>1.4618</v>
      </c>
      <c r="V10" s="142">
        <v>1.0491999999999999</v>
      </c>
      <c r="W10" s="142">
        <v>0.99760000000000004</v>
      </c>
      <c r="X10" s="142">
        <v>1.0472999999999999</v>
      </c>
      <c r="Y10" s="142">
        <v>1.2928999999999999</v>
      </c>
      <c r="Z10" s="142">
        <v>1.4159999999999999</v>
      </c>
      <c r="AA10" s="107">
        <f t="shared" si="4"/>
        <v>0.94879461782844332</v>
      </c>
      <c r="AB10" s="108">
        <f t="shared" si="5"/>
        <v>0.95081967213114771</v>
      </c>
      <c r="AC10" s="109">
        <f t="shared" si="6"/>
        <v>1.0702</v>
      </c>
      <c r="AD10" s="110">
        <f t="shared" si="6"/>
        <v>1.0154000000000001</v>
      </c>
      <c r="AE10" s="110">
        <f t="shared" si="7"/>
        <v>1.0491999999999999</v>
      </c>
      <c r="AF10" s="111">
        <f t="shared" si="7"/>
        <v>0.99760000000000004</v>
      </c>
      <c r="AG10" s="112">
        <f t="shared" si="8"/>
        <v>1.0511999999999999</v>
      </c>
      <c r="AH10" s="113">
        <f t="shared" si="9"/>
        <v>0.99737290226125952</v>
      </c>
      <c r="AI10" s="113">
        <f t="shared" si="10"/>
        <v>1.0472999999999999</v>
      </c>
      <c r="AJ10" s="111">
        <f t="shared" si="11"/>
        <v>0.99579344262295089</v>
      </c>
      <c r="AK10" s="112">
        <f t="shared" si="12"/>
        <v>1.3209</v>
      </c>
      <c r="AL10" s="113">
        <f t="shared" si="13"/>
        <v>1.2532628106895907</v>
      </c>
      <c r="AM10" s="113">
        <f t="shared" si="14"/>
        <v>1.2928999999999999</v>
      </c>
      <c r="AN10" s="111">
        <f t="shared" si="15"/>
        <v>1.2293147540983609</v>
      </c>
      <c r="AO10" s="112">
        <f t="shared" si="16"/>
        <v>1.4618</v>
      </c>
      <c r="AP10" s="113">
        <f t="shared" si="17"/>
        <v>1.3869479723416185</v>
      </c>
      <c r="AQ10" s="113">
        <f t="shared" si="18"/>
        <v>1.4159999999999999</v>
      </c>
      <c r="AR10" s="111">
        <f t="shared" si="19"/>
        <v>1.346360655737705</v>
      </c>
      <c r="AS10" s="116" t="s">
        <v>1</v>
      </c>
      <c r="AT10" s="89" t="s">
        <v>1</v>
      </c>
    </row>
    <row r="11" spans="1:47" s="114" customFormat="1" ht="12.75" customHeight="1" x14ac:dyDescent="0.2">
      <c r="A11" s="89">
        <v>6</v>
      </c>
      <c r="B11" s="90" t="s">
        <v>76</v>
      </c>
      <c r="C11" s="91" t="s">
        <v>60</v>
      </c>
      <c r="D11" s="92" t="s">
        <v>77</v>
      </c>
      <c r="E11" s="93">
        <v>70</v>
      </c>
      <c r="F11" s="90" t="s">
        <v>78</v>
      </c>
      <c r="G11" s="94" t="s">
        <v>79</v>
      </c>
      <c r="H11" s="116" t="s">
        <v>1</v>
      </c>
      <c r="I11" s="117" t="s">
        <v>2</v>
      </c>
      <c r="J11" s="96" t="str">
        <f t="shared" si="0"/>
        <v>18:00</v>
      </c>
      <c r="K11" s="139">
        <v>0.80185185185185182</v>
      </c>
      <c r="L11" s="98">
        <f t="shared" si="1"/>
        <v>0.96017757183035779</v>
      </c>
      <c r="M11" s="99">
        <f t="shared" si="2"/>
        <v>4.9786985206018521E-2</v>
      </c>
      <c r="N11" s="119">
        <f t="shared" si="3"/>
        <v>0.20689655172413793</v>
      </c>
      <c r="O11" s="133">
        <v>95227075</v>
      </c>
      <c r="P11" s="144" t="s">
        <v>80</v>
      </c>
      <c r="Q11" s="141">
        <v>0.82609999999999995</v>
      </c>
      <c r="R11" s="142">
        <v>0.78839999999999999</v>
      </c>
      <c r="S11" s="142">
        <v>0.7792</v>
      </c>
      <c r="T11" s="142">
        <v>1.0207999999999999</v>
      </c>
      <c r="U11" s="143">
        <v>1.1511</v>
      </c>
      <c r="V11" s="142">
        <v>0.80710999999999999</v>
      </c>
      <c r="W11" s="142">
        <v>0.77590000000000003</v>
      </c>
      <c r="X11" s="142">
        <v>0.7762</v>
      </c>
      <c r="Y11" s="142">
        <v>0.99880000000000002</v>
      </c>
      <c r="Z11" s="142">
        <v>1.1006</v>
      </c>
      <c r="AA11" s="107">
        <f t="shared" si="4"/>
        <v>0.95436387846507686</v>
      </c>
      <c r="AB11" s="108">
        <f t="shared" si="5"/>
        <v>0.96133116923343787</v>
      </c>
      <c r="AC11" s="109">
        <f t="shared" si="6"/>
        <v>0.82609999999999995</v>
      </c>
      <c r="AD11" s="110">
        <f t="shared" si="6"/>
        <v>0.78839999999999999</v>
      </c>
      <c r="AE11" s="110">
        <f t="shared" si="7"/>
        <v>0.80710999999999999</v>
      </c>
      <c r="AF11" s="111">
        <f t="shared" si="7"/>
        <v>0.77590000000000003</v>
      </c>
      <c r="AG11" s="112">
        <f t="shared" si="8"/>
        <v>0.7792</v>
      </c>
      <c r="AH11" s="113">
        <f t="shared" si="9"/>
        <v>0.74364033409998787</v>
      </c>
      <c r="AI11" s="113">
        <f t="shared" si="10"/>
        <v>0.7762</v>
      </c>
      <c r="AJ11" s="111">
        <f t="shared" si="11"/>
        <v>0.74618525355899445</v>
      </c>
      <c r="AK11" s="112">
        <f t="shared" si="12"/>
        <v>1.0207999999999999</v>
      </c>
      <c r="AL11" s="113">
        <f t="shared" si="13"/>
        <v>0.97421464713715045</v>
      </c>
      <c r="AM11" s="113">
        <f t="shared" si="14"/>
        <v>0.99880000000000002</v>
      </c>
      <c r="AN11" s="111">
        <f t="shared" si="15"/>
        <v>0.96017757183035779</v>
      </c>
      <c r="AO11" s="112">
        <f t="shared" si="16"/>
        <v>1.1511</v>
      </c>
      <c r="AP11" s="113">
        <f t="shared" si="17"/>
        <v>1.09856826050115</v>
      </c>
      <c r="AQ11" s="113">
        <f t="shared" si="18"/>
        <v>1.1006</v>
      </c>
      <c r="AR11" s="111">
        <f t="shared" si="19"/>
        <v>1.0580410848583217</v>
      </c>
      <c r="AS11" s="116" t="s">
        <v>1</v>
      </c>
      <c r="AT11" s="89" t="s">
        <v>2</v>
      </c>
    </row>
    <row r="12" spans="1:47" s="88" customFormat="1" ht="12.75" customHeight="1" x14ac:dyDescent="0.2">
      <c r="A12" s="89">
        <v>7</v>
      </c>
      <c r="B12" s="124" t="s">
        <v>81</v>
      </c>
      <c r="C12" s="125" t="s">
        <v>60</v>
      </c>
      <c r="D12" s="126" t="s">
        <v>55</v>
      </c>
      <c r="E12" s="127">
        <v>896</v>
      </c>
      <c r="F12" s="124" t="s">
        <v>69</v>
      </c>
      <c r="G12" s="136" t="s">
        <v>82</v>
      </c>
      <c r="H12" s="130" t="s">
        <v>1</v>
      </c>
      <c r="I12" s="131" t="s">
        <v>2</v>
      </c>
      <c r="J12" s="96" t="str">
        <f t="shared" si="0"/>
        <v>18:00</v>
      </c>
      <c r="K12" s="145">
        <v>0.8021759259259259</v>
      </c>
      <c r="L12" s="146">
        <f t="shared" si="1"/>
        <v>0.99059510556621866</v>
      </c>
      <c r="M12" s="99">
        <f t="shared" si="2"/>
        <v>5.1685216850607778E-2</v>
      </c>
      <c r="N12" s="100">
        <f t="shared" si="3"/>
        <v>0.2413793103448276</v>
      </c>
      <c r="O12" s="147">
        <v>93458224</v>
      </c>
      <c r="P12" s="138" t="s">
        <v>83</v>
      </c>
      <c r="Q12" s="148">
        <v>0.85040000000000004</v>
      </c>
      <c r="R12" s="105">
        <v>0.81730000000000003</v>
      </c>
      <c r="S12" s="105">
        <v>0.81759999999999999</v>
      </c>
      <c r="T12" s="105">
        <v>1.0475000000000001</v>
      </c>
      <c r="U12" s="105">
        <v>1.1659999999999999</v>
      </c>
      <c r="V12" s="105">
        <v>0.83360000000000001</v>
      </c>
      <c r="W12" s="105">
        <v>0.80279999999999996</v>
      </c>
      <c r="X12" s="105">
        <v>0.81499999999999995</v>
      </c>
      <c r="Y12" s="105">
        <v>1.0286</v>
      </c>
      <c r="Z12" s="105">
        <v>1.1207</v>
      </c>
      <c r="AA12" s="149">
        <f t="shared" si="4"/>
        <v>0.9610771401693321</v>
      </c>
      <c r="AB12" s="108">
        <f t="shared" si="5"/>
        <v>0.96305182341650664</v>
      </c>
      <c r="AC12" s="150">
        <f t="shared" si="6"/>
        <v>0.85040000000000004</v>
      </c>
      <c r="AD12" s="151">
        <f t="shared" si="6"/>
        <v>0.81730000000000003</v>
      </c>
      <c r="AE12" s="151">
        <f t="shared" si="7"/>
        <v>0.83360000000000001</v>
      </c>
      <c r="AF12" s="111">
        <f t="shared" si="7"/>
        <v>0.80279999999999996</v>
      </c>
      <c r="AG12" s="152">
        <f t="shared" si="8"/>
        <v>0.81759999999999999</v>
      </c>
      <c r="AH12" s="153">
        <f t="shared" si="9"/>
        <v>0.78577666980244587</v>
      </c>
      <c r="AI12" s="113">
        <f t="shared" si="10"/>
        <v>0.81499999999999995</v>
      </c>
      <c r="AJ12" s="111">
        <f t="shared" si="11"/>
        <v>0.78488723608445288</v>
      </c>
      <c r="AK12" s="152">
        <f t="shared" si="12"/>
        <v>1.0475000000000001</v>
      </c>
      <c r="AL12" s="153">
        <f t="shared" si="13"/>
        <v>1.0067283043273754</v>
      </c>
      <c r="AM12" s="113">
        <f t="shared" si="14"/>
        <v>1.0286</v>
      </c>
      <c r="AN12" s="111">
        <f t="shared" si="15"/>
        <v>0.99059510556621866</v>
      </c>
      <c r="AO12" s="152">
        <f t="shared" si="16"/>
        <v>1.1659999999999999</v>
      </c>
      <c r="AP12" s="153">
        <f t="shared" si="17"/>
        <v>1.1206159454374411</v>
      </c>
      <c r="AQ12" s="113">
        <f t="shared" si="18"/>
        <v>1.1207</v>
      </c>
      <c r="AR12" s="111">
        <f t="shared" si="19"/>
        <v>1.0792921785028791</v>
      </c>
      <c r="AS12" s="130" t="s">
        <v>1</v>
      </c>
      <c r="AT12" s="130" t="s">
        <v>1</v>
      </c>
    </row>
    <row r="13" spans="1:47" s="129" customFormat="1" ht="12.6" customHeight="1" x14ac:dyDescent="0.2">
      <c r="A13" s="89">
        <v>8</v>
      </c>
      <c r="B13" s="124" t="s">
        <v>84</v>
      </c>
      <c r="C13" s="125" t="s">
        <v>60</v>
      </c>
      <c r="D13" s="126" t="s">
        <v>55</v>
      </c>
      <c r="E13" s="127">
        <v>15383</v>
      </c>
      <c r="F13" s="124" t="s">
        <v>85</v>
      </c>
      <c r="G13" s="136" t="s">
        <v>86</v>
      </c>
      <c r="H13" s="130" t="s">
        <v>1</v>
      </c>
      <c r="I13" s="131" t="s">
        <v>2</v>
      </c>
      <c r="J13" s="96" t="str">
        <f t="shared" si="0"/>
        <v>18:00</v>
      </c>
      <c r="K13" s="139">
        <v>0.80011574074074077</v>
      </c>
      <c r="L13" s="146">
        <f t="shared" si="1"/>
        <v>1.0645</v>
      </c>
      <c r="M13" s="99">
        <f t="shared" si="2"/>
        <v>5.3348206018518543E-2</v>
      </c>
      <c r="N13" s="100">
        <f t="shared" si="3"/>
        <v>0.27586206896551724</v>
      </c>
      <c r="O13" s="154">
        <v>92435488</v>
      </c>
      <c r="P13" s="138" t="s">
        <v>87</v>
      </c>
      <c r="Q13" s="155">
        <v>0.88460000000000005</v>
      </c>
      <c r="R13" s="156">
        <v>0.88460000000000005</v>
      </c>
      <c r="S13" s="157">
        <v>0.8508</v>
      </c>
      <c r="T13" s="157">
        <v>1.0921000000000001</v>
      </c>
      <c r="U13" s="157">
        <v>1.2128000000000001</v>
      </c>
      <c r="V13" s="157">
        <v>0.86060000000000003</v>
      </c>
      <c r="W13" s="106">
        <v>0.86060000000000003</v>
      </c>
      <c r="X13" s="106">
        <v>0.84199999999999997</v>
      </c>
      <c r="Y13" s="106">
        <v>1.0645</v>
      </c>
      <c r="Z13" s="106">
        <v>1.1676</v>
      </c>
      <c r="AA13" s="149">
        <f t="shared" si="4"/>
        <v>1</v>
      </c>
      <c r="AB13" s="108">
        <f t="shared" si="5"/>
        <v>1</v>
      </c>
      <c r="AC13" s="150">
        <f t="shared" si="6"/>
        <v>0.88460000000000005</v>
      </c>
      <c r="AD13" s="151">
        <f t="shared" si="6"/>
        <v>0.88460000000000005</v>
      </c>
      <c r="AE13" s="151">
        <f t="shared" si="7"/>
        <v>0.86060000000000003</v>
      </c>
      <c r="AF13" s="111">
        <f t="shared" si="7"/>
        <v>0.86060000000000003</v>
      </c>
      <c r="AG13" s="152">
        <f t="shared" si="8"/>
        <v>0.8508</v>
      </c>
      <c r="AH13" s="153">
        <f t="shared" si="9"/>
        <v>0.8508</v>
      </c>
      <c r="AI13" s="113">
        <f t="shared" si="10"/>
        <v>0.84199999999999997</v>
      </c>
      <c r="AJ13" s="111">
        <f t="shared" si="11"/>
        <v>0.84199999999999997</v>
      </c>
      <c r="AK13" s="152">
        <f t="shared" si="12"/>
        <v>1.0921000000000001</v>
      </c>
      <c r="AL13" s="153">
        <f t="shared" si="13"/>
        <v>1.0921000000000001</v>
      </c>
      <c r="AM13" s="113">
        <f t="shared" si="14"/>
        <v>1.0645</v>
      </c>
      <c r="AN13" s="111">
        <f t="shared" si="15"/>
        <v>1.0645</v>
      </c>
      <c r="AO13" s="152">
        <f t="shared" si="16"/>
        <v>1.2128000000000001</v>
      </c>
      <c r="AP13" s="153">
        <f t="shared" si="17"/>
        <v>1.2128000000000001</v>
      </c>
      <c r="AQ13" s="113">
        <f t="shared" si="18"/>
        <v>1.1676</v>
      </c>
      <c r="AR13" s="111">
        <f t="shared" si="19"/>
        <v>1.1676</v>
      </c>
      <c r="AS13" s="130" t="s">
        <v>1</v>
      </c>
      <c r="AT13" s="158" t="s">
        <v>2</v>
      </c>
      <c r="AU13" s="88"/>
    </row>
    <row r="14" spans="1:47" ht="12.75" customHeight="1" x14ac:dyDescent="0.2">
      <c r="A14" s="89">
        <v>9</v>
      </c>
      <c r="B14" s="159" t="s">
        <v>88</v>
      </c>
      <c r="C14" s="160" t="s">
        <v>60</v>
      </c>
      <c r="D14" s="161" t="s">
        <v>55</v>
      </c>
      <c r="E14" s="162">
        <v>88</v>
      </c>
      <c r="F14" s="159" t="s">
        <v>89</v>
      </c>
      <c r="G14" s="163" t="s">
        <v>90</v>
      </c>
      <c r="H14" s="164" t="s">
        <v>2</v>
      </c>
      <c r="I14" s="165" t="s">
        <v>2</v>
      </c>
      <c r="J14" s="96" t="str">
        <f t="shared" si="0"/>
        <v>18:10</v>
      </c>
      <c r="K14" s="145">
        <v>0.80203703703703699</v>
      </c>
      <c r="L14" s="146">
        <f t="shared" si="1"/>
        <v>1.1892316812248502</v>
      </c>
      <c r="M14" s="99">
        <f t="shared" si="2"/>
        <v>5.3625539699675963E-2</v>
      </c>
      <c r="N14" s="100">
        <f t="shared" si="3"/>
        <v>0.31034482758620691</v>
      </c>
      <c r="O14" s="166">
        <v>40290565</v>
      </c>
      <c r="P14" s="167" t="s">
        <v>91</v>
      </c>
      <c r="Q14" s="122">
        <v>1.0188999999999999</v>
      </c>
      <c r="R14" s="123">
        <v>0.96719999999999995</v>
      </c>
      <c r="S14" s="123">
        <v>0.99529999999999996</v>
      </c>
      <c r="T14" s="123">
        <v>1.2527999999999999</v>
      </c>
      <c r="U14" s="123">
        <v>1.3878999999999999</v>
      </c>
      <c r="V14" s="123">
        <v>0.99670000000000003</v>
      </c>
      <c r="W14" s="123">
        <v>0.95450000000000002</v>
      </c>
      <c r="X14" s="123">
        <v>0.9879</v>
      </c>
      <c r="Y14" s="123">
        <v>1.2242999999999999</v>
      </c>
      <c r="Z14" s="123">
        <v>1.341</v>
      </c>
      <c r="AA14" s="149">
        <f t="shared" si="4"/>
        <v>0.94925900480910785</v>
      </c>
      <c r="AB14" s="108">
        <f t="shared" si="5"/>
        <v>0.95766027892043748</v>
      </c>
      <c r="AC14" s="168">
        <f t="shared" si="6"/>
        <v>1.0188999999999999</v>
      </c>
      <c r="AD14" s="151">
        <f t="shared" si="6"/>
        <v>0.96719999999999995</v>
      </c>
      <c r="AE14" s="151">
        <f t="shared" si="7"/>
        <v>0.99670000000000003</v>
      </c>
      <c r="AF14" s="111">
        <f t="shared" si="7"/>
        <v>0.95450000000000002</v>
      </c>
      <c r="AG14" s="152">
        <f t="shared" si="8"/>
        <v>0.99529999999999996</v>
      </c>
      <c r="AH14" s="153">
        <f t="shared" si="9"/>
        <v>0.94479748748650505</v>
      </c>
      <c r="AI14" s="113">
        <f t="shared" si="10"/>
        <v>0.9879</v>
      </c>
      <c r="AJ14" s="111">
        <f t="shared" si="11"/>
        <v>0.94607258954550022</v>
      </c>
      <c r="AK14" s="152">
        <f t="shared" si="12"/>
        <v>1.2527999999999999</v>
      </c>
      <c r="AL14" s="153">
        <f t="shared" si="13"/>
        <v>1.1892316812248502</v>
      </c>
      <c r="AM14" s="113">
        <f t="shared" si="14"/>
        <v>1.2242999999999999</v>
      </c>
      <c r="AN14" s="111">
        <f t="shared" si="15"/>
        <v>1.1724634794822915</v>
      </c>
      <c r="AO14" s="152">
        <f t="shared" si="16"/>
        <v>1.3878999999999999</v>
      </c>
      <c r="AP14" s="153">
        <f t="shared" si="17"/>
        <v>1.3174765727745608</v>
      </c>
      <c r="AQ14" s="113">
        <f t="shared" si="18"/>
        <v>1.341</v>
      </c>
      <c r="AR14" s="111">
        <f t="shared" si="19"/>
        <v>1.2842224340323067</v>
      </c>
      <c r="AS14" s="164" t="s">
        <v>2</v>
      </c>
      <c r="AT14" s="164" t="s">
        <v>1</v>
      </c>
    </row>
    <row r="15" spans="1:47" ht="12.75" customHeight="1" x14ac:dyDescent="0.2">
      <c r="A15" s="89">
        <v>10</v>
      </c>
      <c r="B15" s="159" t="s">
        <v>92</v>
      </c>
      <c r="C15" s="160" t="s">
        <v>54</v>
      </c>
      <c r="D15" s="161" t="s">
        <v>55</v>
      </c>
      <c r="E15" s="162">
        <v>13911</v>
      </c>
      <c r="F15" s="159" t="s">
        <v>93</v>
      </c>
      <c r="G15" s="169" t="s">
        <v>94</v>
      </c>
      <c r="H15" s="164" t="s">
        <v>2</v>
      </c>
      <c r="I15" s="170" t="s">
        <v>2</v>
      </c>
      <c r="J15" s="96" t="str">
        <f t="shared" si="0"/>
        <v>18:10</v>
      </c>
      <c r="K15" s="145">
        <v>0.8022800925925927</v>
      </c>
      <c r="L15" s="146">
        <f t="shared" si="1"/>
        <v>1.1841104968103615</v>
      </c>
      <c r="M15" s="99">
        <f t="shared" si="2"/>
        <v>5.3682416851923473E-2</v>
      </c>
      <c r="N15" s="100">
        <f t="shared" si="3"/>
        <v>0.34482758620689657</v>
      </c>
      <c r="O15" s="171">
        <v>97531861</v>
      </c>
      <c r="P15" s="167" t="s">
        <v>95</v>
      </c>
      <c r="Q15" s="172">
        <v>1.0346</v>
      </c>
      <c r="R15" s="173">
        <v>0.96130000000000004</v>
      </c>
      <c r="S15" s="173">
        <v>1.0219</v>
      </c>
      <c r="T15" s="173">
        <v>1.2744</v>
      </c>
      <c r="U15" s="173">
        <v>1.4117</v>
      </c>
      <c r="V15" s="173">
        <v>1.0085</v>
      </c>
      <c r="W15" s="173">
        <v>0.94399999999999995</v>
      </c>
      <c r="X15" s="173">
        <v>1.012</v>
      </c>
      <c r="Y15" s="173">
        <v>1.2442</v>
      </c>
      <c r="Z15" s="173">
        <v>1.3569</v>
      </c>
      <c r="AA15" s="149">
        <f t="shared" si="4"/>
        <v>0.92915136284554423</v>
      </c>
      <c r="AB15" s="108">
        <f t="shared" si="5"/>
        <v>0.93604362915220629</v>
      </c>
      <c r="AC15" s="168">
        <f t="shared" si="6"/>
        <v>1.0346</v>
      </c>
      <c r="AD15" s="151">
        <f t="shared" si="6"/>
        <v>0.96130000000000004</v>
      </c>
      <c r="AE15" s="151">
        <f t="shared" si="7"/>
        <v>1.0085</v>
      </c>
      <c r="AF15" s="111">
        <f t="shared" si="7"/>
        <v>0.94399999999999995</v>
      </c>
      <c r="AG15" s="152">
        <f t="shared" si="8"/>
        <v>1.0219</v>
      </c>
      <c r="AH15" s="153">
        <f t="shared" si="9"/>
        <v>0.94949977769186167</v>
      </c>
      <c r="AI15" s="113">
        <f t="shared" si="10"/>
        <v>1.012</v>
      </c>
      <c r="AJ15" s="111">
        <f t="shared" si="11"/>
        <v>0.9472761527020328</v>
      </c>
      <c r="AK15" s="152">
        <f t="shared" si="12"/>
        <v>1.2744</v>
      </c>
      <c r="AL15" s="153">
        <f t="shared" si="13"/>
        <v>1.1841104968103615</v>
      </c>
      <c r="AM15" s="113">
        <f t="shared" si="14"/>
        <v>1.2442</v>
      </c>
      <c r="AN15" s="111">
        <f t="shared" si="15"/>
        <v>1.1646254833911751</v>
      </c>
      <c r="AO15" s="152">
        <f t="shared" si="16"/>
        <v>1.4117</v>
      </c>
      <c r="AP15" s="153">
        <f t="shared" si="17"/>
        <v>1.3116829789290547</v>
      </c>
      <c r="AQ15" s="113">
        <f t="shared" si="18"/>
        <v>1.3569</v>
      </c>
      <c r="AR15" s="111">
        <f t="shared" si="19"/>
        <v>1.2701176003966288</v>
      </c>
      <c r="AS15" s="164" t="s">
        <v>1</v>
      </c>
      <c r="AT15" s="164" t="s">
        <v>2</v>
      </c>
    </row>
    <row r="16" spans="1:47" s="114" customFormat="1" ht="13.7" customHeight="1" x14ac:dyDescent="0.25">
      <c r="A16" s="89">
        <v>11</v>
      </c>
      <c r="B16" s="90" t="s">
        <v>96</v>
      </c>
      <c r="C16" s="91" t="s">
        <v>97</v>
      </c>
      <c r="D16" s="92" t="s">
        <v>55</v>
      </c>
      <c r="E16" s="93">
        <v>9775</v>
      </c>
      <c r="F16" s="90" t="s">
        <v>98</v>
      </c>
      <c r="G16" s="94" t="s">
        <v>99</v>
      </c>
      <c r="H16" s="174" t="s">
        <v>1</v>
      </c>
      <c r="I16" s="175" t="s">
        <v>2</v>
      </c>
      <c r="J16" s="96" t="str">
        <f t="shared" si="0"/>
        <v>18:00</v>
      </c>
      <c r="K16" s="118">
        <v>0.79974537037037041</v>
      </c>
      <c r="L16" s="98">
        <f t="shared" si="1"/>
        <v>1.0842349851337958</v>
      </c>
      <c r="M16" s="99">
        <f t="shared" si="2"/>
        <v>5.3935670903993732E-2</v>
      </c>
      <c r="N16" s="119">
        <f t="shared" si="3"/>
        <v>0.37931034482758619</v>
      </c>
      <c r="O16" s="176">
        <v>93430229</v>
      </c>
      <c r="P16" s="177" t="s">
        <v>100</v>
      </c>
      <c r="Q16" s="178">
        <v>0.92810000000000004</v>
      </c>
      <c r="R16" s="179">
        <v>0.89529999999999998</v>
      </c>
      <c r="S16" s="179">
        <v>0.87829999999999997</v>
      </c>
      <c r="T16" s="179">
        <v>1.1455</v>
      </c>
      <c r="U16" s="179">
        <v>1.2849999999999999</v>
      </c>
      <c r="V16" s="123">
        <v>0.90810000000000002</v>
      </c>
      <c r="W16" s="157">
        <v>0.87729999999999997</v>
      </c>
      <c r="X16" s="157">
        <v>0.87329999999999997</v>
      </c>
      <c r="Y16" s="157">
        <v>1.1223000000000001</v>
      </c>
      <c r="Z16" s="157">
        <v>1.2365999999999999</v>
      </c>
      <c r="AA16" s="107">
        <f t="shared" si="4"/>
        <v>0.96465898071328515</v>
      </c>
      <c r="AB16" s="108">
        <f t="shared" si="5"/>
        <v>0.96608303050324851</v>
      </c>
      <c r="AC16" s="109">
        <f t="shared" si="6"/>
        <v>0.92810000000000004</v>
      </c>
      <c r="AD16" s="110">
        <f t="shared" si="6"/>
        <v>0.89529999999999998</v>
      </c>
      <c r="AE16" s="110">
        <f t="shared" si="7"/>
        <v>0.90810000000000002</v>
      </c>
      <c r="AF16" s="111">
        <f t="shared" si="7"/>
        <v>0.87729999999999997</v>
      </c>
      <c r="AG16" s="112">
        <f t="shared" si="8"/>
        <v>0.87829999999999997</v>
      </c>
      <c r="AH16" s="113">
        <f t="shared" si="9"/>
        <v>0.84725998276047831</v>
      </c>
      <c r="AI16" s="113">
        <f t="shared" si="10"/>
        <v>0.87329999999999997</v>
      </c>
      <c r="AJ16" s="111">
        <f t="shared" si="11"/>
        <v>0.84368031053848691</v>
      </c>
      <c r="AK16" s="112">
        <f t="shared" si="12"/>
        <v>1.1455</v>
      </c>
      <c r="AL16" s="113">
        <f t="shared" si="13"/>
        <v>1.1050168624070682</v>
      </c>
      <c r="AM16" s="113">
        <f t="shared" si="14"/>
        <v>1.1223000000000001</v>
      </c>
      <c r="AN16" s="111">
        <f t="shared" si="15"/>
        <v>1.0842349851337958</v>
      </c>
      <c r="AO16" s="112">
        <f t="shared" si="16"/>
        <v>1.2849999999999999</v>
      </c>
      <c r="AP16" s="113">
        <f t="shared" si="17"/>
        <v>1.2395867902165714</v>
      </c>
      <c r="AQ16" s="113">
        <f t="shared" si="18"/>
        <v>1.2365999999999999</v>
      </c>
      <c r="AR16" s="111">
        <f t="shared" si="19"/>
        <v>1.194658275520317</v>
      </c>
      <c r="AS16" s="89" t="s">
        <v>2</v>
      </c>
      <c r="AT16" s="89" t="s">
        <v>1</v>
      </c>
    </row>
    <row r="17" spans="1:47" s="114" customFormat="1" ht="13.7" customHeight="1" x14ac:dyDescent="0.2">
      <c r="A17" s="89">
        <v>12</v>
      </c>
      <c r="B17" s="90" t="s">
        <v>101</v>
      </c>
      <c r="C17" s="91" t="s">
        <v>54</v>
      </c>
      <c r="D17" s="92" t="s">
        <v>55</v>
      </c>
      <c r="E17" s="93">
        <v>63</v>
      </c>
      <c r="F17" s="90" t="s">
        <v>78</v>
      </c>
      <c r="G17" s="94" t="s">
        <v>102</v>
      </c>
      <c r="H17" s="116" t="s">
        <v>1</v>
      </c>
      <c r="I17" s="117" t="s">
        <v>2</v>
      </c>
      <c r="J17" s="96" t="str">
        <f t="shared" si="0"/>
        <v>18:00</v>
      </c>
      <c r="K17" s="139">
        <v>0.80645833333333339</v>
      </c>
      <c r="L17" s="98">
        <f t="shared" si="1"/>
        <v>0.96017757183035779</v>
      </c>
      <c r="M17" s="99">
        <f t="shared" si="2"/>
        <v>5.4210025409589004E-2</v>
      </c>
      <c r="N17" s="119">
        <f t="shared" si="3"/>
        <v>0.41379310344827586</v>
      </c>
      <c r="O17" s="133">
        <v>90046568</v>
      </c>
      <c r="P17" s="140" t="s">
        <v>103</v>
      </c>
      <c r="Q17" s="141">
        <v>0.82609999999999995</v>
      </c>
      <c r="R17" s="142">
        <v>0.78839999999999999</v>
      </c>
      <c r="S17" s="142">
        <v>0.7792</v>
      </c>
      <c r="T17" s="142">
        <v>1.0207999999999999</v>
      </c>
      <c r="U17" s="143">
        <v>1.1511</v>
      </c>
      <c r="V17" s="142">
        <v>0.80710999999999999</v>
      </c>
      <c r="W17" s="142">
        <v>0.77590000000000003</v>
      </c>
      <c r="X17" s="142">
        <v>0.7762</v>
      </c>
      <c r="Y17" s="142">
        <v>0.99880000000000002</v>
      </c>
      <c r="Z17" s="142">
        <v>1.1006</v>
      </c>
      <c r="AA17" s="107">
        <f t="shared" si="4"/>
        <v>0.95436387846507686</v>
      </c>
      <c r="AB17" s="108">
        <f t="shared" si="5"/>
        <v>0.96133116923343787</v>
      </c>
      <c r="AC17" s="109">
        <f t="shared" si="6"/>
        <v>0.82609999999999995</v>
      </c>
      <c r="AD17" s="110">
        <f t="shared" si="6"/>
        <v>0.78839999999999999</v>
      </c>
      <c r="AE17" s="110">
        <f t="shared" si="7"/>
        <v>0.80710999999999999</v>
      </c>
      <c r="AF17" s="111">
        <f t="shared" si="7"/>
        <v>0.77590000000000003</v>
      </c>
      <c r="AG17" s="112">
        <f t="shared" si="8"/>
        <v>0.7792</v>
      </c>
      <c r="AH17" s="113">
        <f t="shared" si="9"/>
        <v>0.74364033409998787</v>
      </c>
      <c r="AI17" s="113">
        <f t="shared" si="10"/>
        <v>0.7762</v>
      </c>
      <c r="AJ17" s="111">
        <f t="shared" si="11"/>
        <v>0.74618525355899445</v>
      </c>
      <c r="AK17" s="112">
        <f t="shared" si="12"/>
        <v>1.0207999999999999</v>
      </c>
      <c r="AL17" s="113">
        <f t="shared" si="13"/>
        <v>0.97421464713715045</v>
      </c>
      <c r="AM17" s="113">
        <f t="shared" si="14"/>
        <v>0.99880000000000002</v>
      </c>
      <c r="AN17" s="111">
        <f t="shared" si="15"/>
        <v>0.96017757183035779</v>
      </c>
      <c r="AO17" s="112">
        <f t="shared" si="16"/>
        <v>1.1511</v>
      </c>
      <c r="AP17" s="113">
        <f t="shared" si="17"/>
        <v>1.09856826050115</v>
      </c>
      <c r="AQ17" s="113">
        <f t="shared" si="18"/>
        <v>1.1006</v>
      </c>
      <c r="AR17" s="111">
        <f t="shared" si="19"/>
        <v>1.0580410848583217</v>
      </c>
      <c r="AS17" s="116" t="s">
        <v>1</v>
      </c>
      <c r="AT17" s="89" t="s">
        <v>1</v>
      </c>
    </row>
    <row r="18" spans="1:47" s="114" customFormat="1" ht="13.7" customHeight="1" x14ac:dyDescent="0.2">
      <c r="A18" s="89">
        <v>13</v>
      </c>
      <c r="B18" s="90" t="s">
        <v>104</v>
      </c>
      <c r="C18" s="91" t="s">
        <v>54</v>
      </c>
      <c r="D18" s="92" t="s">
        <v>55</v>
      </c>
      <c r="E18" s="93">
        <v>13724</v>
      </c>
      <c r="F18" s="180" t="s">
        <v>105</v>
      </c>
      <c r="G18" s="181" t="s">
        <v>106</v>
      </c>
      <c r="H18" s="89" t="s">
        <v>1</v>
      </c>
      <c r="I18" s="95" t="s">
        <v>1</v>
      </c>
      <c r="J18" s="96" t="str">
        <f t="shared" si="0"/>
        <v>18:00</v>
      </c>
      <c r="K18" s="118">
        <v>0.79869212962962965</v>
      </c>
      <c r="L18" s="98">
        <f t="shared" si="1"/>
        <v>1.125</v>
      </c>
      <c r="M18" s="99">
        <f t="shared" si="2"/>
        <v>5.4778645833333361E-2</v>
      </c>
      <c r="N18" s="119">
        <f t="shared" si="3"/>
        <v>0.44827586206896552</v>
      </c>
      <c r="O18" s="133">
        <v>91374436</v>
      </c>
      <c r="P18" s="182" t="s">
        <v>107</v>
      </c>
      <c r="Q18" s="122">
        <v>0.93589999999999995</v>
      </c>
      <c r="R18" s="123">
        <v>0.88490000000000002</v>
      </c>
      <c r="S18" s="123">
        <v>0.90400000000000003</v>
      </c>
      <c r="T18" s="123">
        <v>1.1554</v>
      </c>
      <c r="U18" s="123">
        <v>1.2968999999999999</v>
      </c>
      <c r="V18" s="123">
        <v>0.91090000000000004</v>
      </c>
      <c r="W18" s="123">
        <v>0.86499999999999999</v>
      </c>
      <c r="X18" s="123">
        <v>0.89610000000000001</v>
      </c>
      <c r="Y18" s="123">
        <v>1.125</v>
      </c>
      <c r="Z18" s="123">
        <v>1.2370000000000001</v>
      </c>
      <c r="AA18" s="107">
        <f t="shared" si="4"/>
        <v>0.94550699861096277</v>
      </c>
      <c r="AB18" s="108">
        <f t="shared" si="5"/>
        <v>0.94961027555165212</v>
      </c>
      <c r="AC18" s="109">
        <f t="shared" si="6"/>
        <v>0.93589999999999995</v>
      </c>
      <c r="AD18" s="110">
        <f t="shared" si="6"/>
        <v>0.88490000000000002</v>
      </c>
      <c r="AE18" s="110">
        <f t="shared" si="7"/>
        <v>0.91090000000000004</v>
      </c>
      <c r="AF18" s="111">
        <f t="shared" si="7"/>
        <v>0.86499999999999999</v>
      </c>
      <c r="AG18" s="112">
        <f t="shared" si="8"/>
        <v>0.90400000000000003</v>
      </c>
      <c r="AH18" s="113">
        <f t="shared" si="9"/>
        <v>0.85473832674431038</v>
      </c>
      <c r="AI18" s="113">
        <f t="shared" si="10"/>
        <v>0.89610000000000001</v>
      </c>
      <c r="AJ18" s="111">
        <f t="shared" si="11"/>
        <v>0.85094576792183552</v>
      </c>
      <c r="AK18" s="112">
        <f t="shared" si="12"/>
        <v>1.1554</v>
      </c>
      <c r="AL18" s="113">
        <f t="shared" si="13"/>
        <v>1.0924387861951064</v>
      </c>
      <c r="AM18" s="113">
        <f t="shared" si="14"/>
        <v>1.125</v>
      </c>
      <c r="AN18" s="111">
        <f t="shared" si="15"/>
        <v>1.0683115599956086</v>
      </c>
      <c r="AO18" s="112">
        <f t="shared" si="16"/>
        <v>1.2968999999999999</v>
      </c>
      <c r="AP18" s="113">
        <f t="shared" si="17"/>
        <v>1.2262280264985577</v>
      </c>
      <c r="AQ18" s="113">
        <f t="shared" si="18"/>
        <v>1.2370000000000001</v>
      </c>
      <c r="AR18" s="111">
        <f t="shared" si="19"/>
        <v>1.1746679108573939</v>
      </c>
      <c r="AS18" s="89" t="s">
        <v>1</v>
      </c>
      <c r="AT18" s="89" t="s">
        <v>1</v>
      </c>
    </row>
    <row r="19" spans="1:47" s="114" customFormat="1" ht="12.75" customHeight="1" x14ac:dyDescent="0.2">
      <c r="A19" s="89">
        <v>14</v>
      </c>
      <c r="B19" s="90" t="s">
        <v>108</v>
      </c>
      <c r="C19" s="91" t="s">
        <v>60</v>
      </c>
      <c r="D19" s="92" t="s">
        <v>55</v>
      </c>
      <c r="E19" s="93">
        <v>11620</v>
      </c>
      <c r="F19" s="90" t="s">
        <v>109</v>
      </c>
      <c r="G19" s="115" t="s">
        <v>110</v>
      </c>
      <c r="H19" s="116" t="s">
        <v>2</v>
      </c>
      <c r="I19" s="117" t="s">
        <v>2</v>
      </c>
      <c r="J19" s="96" t="str">
        <f t="shared" si="0"/>
        <v>18:10</v>
      </c>
      <c r="K19" s="145">
        <v>0.80403935185185194</v>
      </c>
      <c r="L19" s="98">
        <f t="shared" si="1"/>
        <v>1.17337235968618</v>
      </c>
      <c r="M19" s="99">
        <f t="shared" si="2"/>
        <v>5.5259862633831786E-2</v>
      </c>
      <c r="N19" s="119">
        <f t="shared" si="3"/>
        <v>0.48275862068965519</v>
      </c>
      <c r="O19" s="133">
        <v>97723926</v>
      </c>
      <c r="P19" s="183" t="s">
        <v>111</v>
      </c>
      <c r="Q19" s="122">
        <v>0.99419999999999997</v>
      </c>
      <c r="R19" s="123">
        <v>0.94920000000000004</v>
      </c>
      <c r="S19" s="123">
        <v>0.95069999999999999</v>
      </c>
      <c r="T19" s="123">
        <v>1.2290000000000001</v>
      </c>
      <c r="U19" s="123">
        <v>1.371</v>
      </c>
      <c r="V19" s="123">
        <v>0.97840000000000005</v>
      </c>
      <c r="W19" s="123">
        <v>0.9355</v>
      </c>
      <c r="X19" s="123">
        <v>0.94689999999999996</v>
      </c>
      <c r="Y19" s="123">
        <v>1.2097</v>
      </c>
      <c r="Z19" s="123">
        <v>1.3327</v>
      </c>
      <c r="AA19" s="107">
        <f t="shared" si="4"/>
        <v>0.95473747736873871</v>
      </c>
      <c r="AB19" s="108">
        <f t="shared" si="5"/>
        <v>0.9561529026982829</v>
      </c>
      <c r="AC19" s="109">
        <f t="shared" si="6"/>
        <v>0.99419999999999997</v>
      </c>
      <c r="AD19" s="110">
        <f t="shared" si="6"/>
        <v>0.94920000000000004</v>
      </c>
      <c r="AE19" s="110">
        <f t="shared" si="7"/>
        <v>0.97840000000000005</v>
      </c>
      <c r="AF19" s="111">
        <f t="shared" si="7"/>
        <v>0.9355</v>
      </c>
      <c r="AG19" s="112">
        <f t="shared" si="8"/>
        <v>0.95069999999999999</v>
      </c>
      <c r="AH19" s="113">
        <f t="shared" si="9"/>
        <v>0.90766891973445984</v>
      </c>
      <c r="AI19" s="113">
        <f t="shared" si="10"/>
        <v>0.94689999999999996</v>
      </c>
      <c r="AJ19" s="111">
        <f t="shared" si="11"/>
        <v>0.90538118356500408</v>
      </c>
      <c r="AK19" s="112">
        <f t="shared" si="12"/>
        <v>1.2290000000000001</v>
      </c>
      <c r="AL19" s="113">
        <f t="shared" si="13"/>
        <v>1.17337235968618</v>
      </c>
      <c r="AM19" s="113">
        <f t="shared" si="14"/>
        <v>1.2097</v>
      </c>
      <c r="AN19" s="111">
        <f t="shared" si="15"/>
        <v>1.1566581663941129</v>
      </c>
      <c r="AO19" s="112">
        <f t="shared" si="16"/>
        <v>1.371</v>
      </c>
      <c r="AP19" s="113">
        <f t="shared" si="17"/>
        <v>1.3089450814725407</v>
      </c>
      <c r="AQ19" s="113">
        <f t="shared" si="18"/>
        <v>1.3327</v>
      </c>
      <c r="AR19" s="111">
        <f t="shared" si="19"/>
        <v>1.2742649734260016</v>
      </c>
      <c r="AS19" s="116" t="s">
        <v>2</v>
      </c>
      <c r="AT19" s="116" t="s">
        <v>1</v>
      </c>
    </row>
    <row r="20" spans="1:47" s="114" customFormat="1" ht="12.75" customHeight="1" x14ac:dyDescent="0.2">
      <c r="A20" s="89">
        <v>15</v>
      </c>
      <c r="B20" s="90" t="s">
        <v>112</v>
      </c>
      <c r="C20" s="91" t="s">
        <v>60</v>
      </c>
      <c r="D20" s="92" t="s">
        <v>55</v>
      </c>
      <c r="E20" s="93">
        <v>110</v>
      </c>
      <c r="F20" s="90" t="s">
        <v>78</v>
      </c>
      <c r="G20" s="94" t="s">
        <v>113</v>
      </c>
      <c r="H20" s="116" t="s">
        <v>2</v>
      </c>
      <c r="I20" s="117" t="s">
        <v>2</v>
      </c>
      <c r="J20" s="96" t="str">
        <f t="shared" si="0"/>
        <v>18:00</v>
      </c>
      <c r="K20" s="139">
        <v>0.8084837962962963</v>
      </c>
      <c r="L20" s="98">
        <f t="shared" si="1"/>
        <v>0.97421464713715045</v>
      </c>
      <c r="M20" s="99">
        <f t="shared" si="2"/>
        <v>5.6975770972037286E-2</v>
      </c>
      <c r="N20" s="119">
        <f t="shared" si="3"/>
        <v>0.51724137931034486</v>
      </c>
      <c r="O20" s="133">
        <v>93613991</v>
      </c>
      <c r="P20" s="184" t="s">
        <v>114</v>
      </c>
      <c r="Q20" s="141">
        <v>0.82609999999999995</v>
      </c>
      <c r="R20" s="142">
        <v>0.78839999999999999</v>
      </c>
      <c r="S20" s="142">
        <v>0.7792</v>
      </c>
      <c r="T20" s="142">
        <v>1.0207999999999999</v>
      </c>
      <c r="U20" s="143">
        <v>1.1511</v>
      </c>
      <c r="V20" s="142">
        <v>0.80710999999999999</v>
      </c>
      <c r="W20" s="142">
        <v>0.77590000000000003</v>
      </c>
      <c r="X20" s="142">
        <v>0.7762</v>
      </c>
      <c r="Y20" s="142">
        <v>0.99880000000000002</v>
      </c>
      <c r="Z20" s="142">
        <v>1.1006</v>
      </c>
      <c r="AA20" s="107">
        <f t="shared" si="4"/>
        <v>0.95436387846507686</v>
      </c>
      <c r="AB20" s="108">
        <f t="shared" si="5"/>
        <v>0.96133116923343787</v>
      </c>
      <c r="AC20" s="109">
        <f t="shared" si="6"/>
        <v>0.82609999999999995</v>
      </c>
      <c r="AD20" s="110">
        <f t="shared" si="6"/>
        <v>0.78839999999999999</v>
      </c>
      <c r="AE20" s="110">
        <f t="shared" si="7"/>
        <v>0.80710999999999999</v>
      </c>
      <c r="AF20" s="111">
        <f t="shared" si="7"/>
        <v>0.77590000000000003</v>
      </c>
      <c r="AG20" s="112">
        <f t="shared" si="8"/>
        <v>0.7792</v>
      </c>
      <c r="AH20" s="113">
        <f t="shared" si="9"/>
        <v>0.74364033409998787</v>
      </c>
      <c r="AI20" s="113">
        <f t="shared" si="10"/>
        <v>0.7762</v>
      </c>
      <c r="AJ20" s="111">
        <f t="shared" si="11"/>
        <v>0.74618525355899445</v>
      </c>
      <c r="AK20" s="112">
        <f t="shared" si="12"/>
        <v>1.0207999999999999</v>
      </c>
      <c r="AL20" s="113">
        <f t="shared" si="13"/>
        <v>0.97421464713715045</v>
      </c>
      <c r="AM20" s="113">
        <f t="shared" si="14"/>
        <v>0.99880000000000002</v>
      </c>
      <c r="AN20" s="111">
        <f t="shared" si="15"/>
        <v>0.96017757183035779</v>
      </c>
      <c r="AO20" s="112">
        <f t="shared" si="16"/>
        <v>1.1511</v>
      </c>
      <c r="AP20" s="113">
        <f t="shared" si="17"/>
        <v>1.09856826050115</v>
      </c>
      <c r="AQ20" s="113">
        <f t="shared" si="18"/>
        <v>1.1006</v>
      </c>
      <c r="AR20" s="111">
        <f t="shared" si="19"/>
        <v>1.0580410848583217</v>
      </c>
      <c r="AS20" s="116" t="s">
        <v>2</v>
      </c>
      <c r="AT20" s="89" t="s">
        <v>2</v>
      </c>
    </row>
    <row r="21" spans="1:47" s="114" customFormat="1" ht="13.7" customHeight="1" x14ac:dyDescent="0.2">
      <c r="A21" s="89">
        <v>16</v>
      </c>
      <c r="B21" s="128" t="s">
        <v>115</v>
      </c>
      <c r="C21" s="125" t="s">
        <v>54</v>
      </c>
      <c r="D21" s="126" t="s">
        <v>55</v>
      </c>
      <c r="E21" s="127">
        <v>11722</v>
      </c>
      <c r="F21" s="124" t="s">
        <v>116</v>
      </c>
      <c r="G21" s="185" t="s">
        <v>117</v>
      </c>
      <c r="H21" s="135" t="s">
        <v>2</v>
      </c>
      <c r="I21" s="186" t="s">
        <v>2</v>
      </c>
      <c r="J21" s="96" t="str">
        <f t="shared" si="0"/>
        <v>18:00</v>
      </c>
      <c r="K21" s="145">
        <v>0.80152777777777784</v>
      </c>
      <c r="L21" s="98">
        <f t="shared" si="1"/>
        <v>1.1066151495862508</v>
      </c>
      <c r="M21" s="99">
        <f t="shared" si="2"/>
        <v>5.7021419513402713E-2</v>
      </c>
      <c r="N21" s="119">
        <f t="shared" si="3"/>
        <v>0.55172413793103448</v>
      </c>
      <c r="O21" s="154">
        <v>91357690</v>
      </c>
      <c r="P21" s="187" t="s">
        <v>118</v>
      </c>
      <c r="Q21" s="178">
        <v>0.94259999999999999</v>
      </c>
      <c r="R21" s="179">
        <v>0.89490000000000003</v>
      </c>
      <c r="S21" s="179">
        <v>0.91139999999999999</v>
      </c>
      <c r="T21" s="179">
        <v>1.1656</v>
      </c>
      <c r="U21" s="179">
        <v>1.2795000000000001</v>
      </c>
      <c r="V21" s="123">
        <v>0.93459999999999999</v>
      </c>
      <c r="W21" s="157">
        <v>0.8881</v>
      </c>
      <c r="X21" s="157">
        <v>0.90849999999999997</v>
      </c>
      <c r="Y21" s="157">
        <v>1.1553</v>
      </c>
      <c r="Z21" s="157">
        <v>1.2619</v>
      </c>
      <c r="AA21" s="107">
        <f t="shared" si="4"/>
        <v>0.94939528962444308</v>
      </c>
      <c r="AB21" s="108">
        <f t="shared" si="5"/>
        <v>0.95024609458591913</v>
      </c>
      <c r="AC21" s="109">
        <f t="shared" si="6"/>
        <v>0.94259999999999999</v>
      </c>
      <c r="AD21" s="110">
        <f t="shared" si="6"/>
        <v>0.89490000000000003</v>
      </c>
      <c r="AE21" s="110">
        <f t="shared" si="7"/>
        <v>0.93459999999999999</v>
      </c>
      <c r="AF21" s="111">
        <f t="shared" si="7"/>
        <v>0.8881</v>
      </c>
      <c r="AG21" s="112">
        <f t="shared" si="8"/>
        <v>0.91139999999999999</v>
      </c>
      <c r="AH21" s="113">
        <f t="shared" si="9"/>
        <v>0.86527886696371736</v>
      </c>
      <c r="AI21" s="113">
        <f t="shared" si="10"/>
        <v>0.90849999999999997</v>
      </c>
      <c r="AJ21" s="111">
        <f t="shared" si="11"/>
        <v>0.86329857693130752</v>
      </c>
      <c r="AK21" s="112">
        <f t="shared" si="12"/>
        <v>1.1656</v>
      </c>
      <c r="AL21" s="113">
        <f t="shared" si="13"/>
        <v>1.1066151495862508</v>
      </c>
      <c r="AM21" s="113">
        <f t="shared" si="14"/>
        <v>1.1553</v>
      </c>
      <c r="AN21" s="111">
        <f t="shared" si="15"/>
        <v>1.0978193130751124</v>
      </c>
      <c r="AO21" s="112">
        <f t="shared" si="16"/>
        <v>1.2795000000000001</v>
      </c>
      <c r="AP21" s="113">
        <f t="shared" si="17"/>
        <v>1.2147512730744749</v>
      </c>
      <c r="AQ21" s="113">
        <f t="shared" si="18"/>
        <v>1.2619</v>
      </c>
      <c r="AR21" s="111">
        <f t="shared" si="19"/>
        <v>1.1991155467579713</v>
      </c>
      <c r="AS21" s="130" t="s">
        <v>2</v>
      </c>
      <c r="AT21" s="130" t="s">
        <v>2</v>
      </c>
    </row>
    <row r="22" spans="1:47" s="114" customFormat="1" ht="13.7" customHeight="1" x14ac:dyDescent="0.2">
      <c r="A22" s="89">
        <v>17</v>
      </c>
      <c r="B22" s="90" t="s">
        <v>119</v>
      </c>
      <c r="C22" s="91" t="s">
        <v>54</v>
      </c>
      <c r="D22" s="92" t="s">
        <v>55</v>
      </c>
      <c r="E22" s="93">
        <v>26</v>
      </c>
      <c r="F22" s="90" t="s">
        <v>120</v>
      </c>
      <c r="G22" s="115" t="s">
        <v>121</v>
      </c>
      <c r="H22" s="116" t="s">
        <v>2</v>
      </c>
      <c r="I22" s="188" t="s">
        <v>1</v>
      </c>
      <c r="J22" s="96" t="str">
        <f t="shared" si="0"/>
        <v>18:10</v>
      </c>
      <c r="K22" s="145">
        <v>0.80188657407407404</v>
      </c>
      <c r="L22" s="98">
        <f t="shared" si="1"/>
        <v>1.2774000000000001</v>
      </c>
      <c r="M22" s="99">
        <f t="shared" si="2"/>
        <v>5.7409076388888744E-2</v>
      </c>
      <c r="N22" s="100">
        <f t="shared" si="3"/>
        <v>0.58620689655172409</v>
      </c>
      <c r="O22" s="133">
        <v>99479805</v>
      </c>
      <c r="P22" s="144" t="s">
        <v>122</v>
      </c>
      <c r="Q22" s="189">
        <v>1.0456000000000001</v>
      </c>
      <c r="R22" s="157">
        <v>0.98080000000000001</v>
      </c>
      <c r="S22" s="156">
        <v>1.0426</v>
      </c>
      <c r="T22" s="190">
        <v>1.2774000000000001</v>
      </c>
      <c r="U22" s="156">
        <v>1.4394</v>
      </c>
      <c r="V22" s="157">
        <v>0.99419999999999997</v>
      </c>
      <c r="W22" s="106">
        <v>0.93959999999999999</v>
      </c>
      <c r="X22" s="106">
        <v>1.0204</v>
      </c>
      <c r="Y22" s="106">
        <v>1.2166999999999999</v>
      </c>
      <c r="Z22" s="106">
        <v>1.333</v>
      </c>
      <c r="AA22" s="107">
        <f t="shared" si="4"/>
        <v>0.9380260137719969</v>
      </c>
      <c r="AB22" s="108">
        <f t="shared" si="5"/>
        <v>0.94508147254073627</v>
      </c>
      <c r="AC22" s="109">
        <f t="shared" si="6"/>
        <v>1.0456000000000001</v>
      </c>
      <c r="AD22" s="110">
        <f t="shared" si="6"/>
        <v>0.98080000000000001</v>
      </c>
      <c r="AE22" s="110">
        <f t="shared" si="7"/>
        <v>0.99419999999999997</v>
      </c>
      <c r="AF22" s="111">
        <f t="shared" si="7"/>
        <v>0.93959999999999999</v>
      </c>
      <c r="AG22" s="112">
        <f t="shared" si="8"/>
        <v>1.0426</v>
      </c>
      <c r="AH22" s="113">
        <f t="shared" si="9"/>
        <v>0.97798592195868395</v>
      </c>
      <c r="AI22" s="113">
        <f t="shared" si="10"/>
        <v>1.0204</v>
      </c>
      <c r="AJ22" s="111">
        <f t="shared" si="11"/>
        <v>0.96436113458056727</v>
      </c>
      <c r="AK22" s="112">
        <f t="shared" si="12"/>
        <v>1.2774000000000001</v>
      </c>
      <c r="AL22" s="113">
        <f t="shared" si="13"/>
        <v>1.1982344299923489</v>
      </c>
      <c r="AM22" s="113">
        <f t="shared" si="14"/>
        <v>1.2166999999999999</v>
      </c>
      <c r="AN22" s="111">
        <f t="shared" si="15"/>
        <v>1.1498806276403137</v>
      </c>
      <c r="AO22" s="112">
        <f t="shared" si="16"/>
        <v>1.4394</v>
      </c>
      <c r="AP22" s="113">
        <f t="shared" si="17"/>
        <v>1.3501946442234123</v>
      </c>
      <c r="AQ22" s="113">
        <f t="shared" si="18"/>
        <v>1.333</v>
      </c>
      <c r="AR22" s="111">
        <f t="shared" si="19"/>
        <v>1.2597936028968013</v>
      </c>
      <c r="AS22" s="116" t="s">
        <v>2</v>
      </c>
      <c r="AT22" s="116" t="s">
        <v>1</v>
      </c>
    </row>
    <row r="23" spans="1:47" s="114" customFormat="1" ht="13.7" customHeight="1" x14ac:dyDescent="0.2">
      <c r="A23" s="89">
        <v>18</v>
      </c>
      <c r="B23" s="90" t="s">
        <v>123</v>
      </c>
      <c r="C23" s="91" t="s">
        <v>60</v>
      </c>
      <c r="D23" s="92" t="s">
        <v>55</v>
      </c>
      <c r="E23" s="93">
        <v>13847</v>
      </c>
      <c r="F23" s="90" t="s">
        <v>124</v>
      </c>
      <c r="G23" s="94" t="s">
        <v>125</v>
      </c>
      <c r="H23" s="89" t="s">
        <v>1</v>
      </c>
      <c r="I23" s="95" t="s">
        <v>2</v>
      </c>
      <c r="J23" s="96" t="str">
        <f t="shared" si="0"/>
        <v>18:10</v>
      </c>
      <c r="K23" s="145">
        <v>0.8070949074074073</v>
      </c>
      <c r="L23" s="98">
        <f t="shared" si="1"/>
        <v>1.146408726075324</v>
      </c>
      <c r="M23" s="99">
        <f t="shared" si="2"/>
        <v>5.7492928357457868E-2</v>
      </c>
      <c r="N23" s="100">
        <f t="shared" si="3"/>
        <v>0.62068965517241381</v>
      </c>
      <c r="O23" s="133">
        <v>92853100</v>
      </c>
      <c r="P23" s="183" t="s">
        <v>126</v>
      </c>
      <c r="Q23" s="178">
        <v>0.98740000000000006</v>
      </c>
      <c r="R23" s="179">
        <v>0.94189999999999996</v>
      </c>
      <c r="S23" s="179">
        <v>0.93700000000000006</v>
      </c>
      <c r="T23" s="179">
        <v>1.2193000000000001</v>
      </c>
      <c r="U23" s="179">
        <v>1.3688</v>
      </c>
      <c r="V23" s="123">
        <v>0.9718</v>
      </c>
      <c r="W23" s="106">
        <v>0.9284</v>
      </c>
      <c r="X23" s="106">
        <v>0.93259999999999998</v>
      </c>
      <c r="Y23" s="106">
        <v>1.2</v>
      </c>
      <c r="Z23" s="106">
        <v>1.331</v>
      </c>
      <c r="AA23" s="107">
        <f t="shared" si="4"/>
        <v>0.95391938424144207</v>
      </c>
      <c r="AB23" s="108">
        <f t="shared" si="5"/>
        <v>0.95534060506277008</v>
      </c>
      <c r="AC23" s="109">
        <f t="shared" si="6"/>
        <v>0.98740000000000006</v>
      </c>
      <c r="AD23" s="110">
        <f t="shared" si="6"/>
        <v>0.94189999999999996</v>
      </c>
      <c r="AE23" s="110">
        <f t="shared" si="7"/>
        <v>0.9718</v>
      </c>
      <c r="AF23" s="111">
        <f t="shared" si="7"/>
        <v>0.9284</v>
      </c>
      <c r="AG23" s="112">
        <f t="shared" si="8"/>
        <v>0.93700000000000006</v>
      </c>
      <c r="AH23" s="113">
        <f t="shared" si="9"/>
        <v>0.8938224630342313</v>
      </c>
      <c r="AI23" s="113">
        <f t="shared" si="10"/>
        <v>0.93259999999999998</v>
      </c>
      <c r="AJ23" s="111">
        <f t="shared" si="11"/>
        <v>0.89095064828153936</v>
      </c>
      <c r="AK23" s="112">
        <f t="shared" si="12"/>
        <v>1.2193000000000001</v>
      </c>
      <c r="AL23" s="113">
        <f t="shared" si="13"/>
        <v>1.1631139052055903</v>
      </c>
      <c r="AM23" s="113">
        <f t="shared" si="14"/>
        <v>1.2</v>
      </c>
      <c r="AN23" s="111">
        <f t="shared" si="15"/>
        <v>1.146408726075324</v>
      </c>
      <c r="AO23" s="112">
        <f t="shared" si="16"/>
        <v>1.3688</v>
      </c>
      <c r="AP23" s="113">
        <f t="shared" si="17"/>
        <v>1.3057248531496859</v>
      </c>
      <c r="AQ23" s="113">
        <f t="shared" si="18"/>
        <v>1.331</v>
      </c>
      <c r="AR23" s="111">
        <f t="shared" si="19"/>
        <v>1.2715583453385468</v>
      </c>
      <c r="AS23" s="116" t="s">
        <v>1</v>
      </c>
      <c r="AT23" s="116" t="s">
        <v>2</v>
      </c>
    </row>
    <row r="24" spans="1:47" s="114" customFormat="1" ht="12.75" customHeight="1" x14ac:dyDescent="0.2">
      <c r="A24" s="89">
        <v>19</v>
      </c>
      <c r="B24" s="90" t="s">
        <v>127</v>
      </c>
      <c r="C24" s="91" t="s">
        <v>60</v>
      </c>
      <c r="D24" s="92" t="s">
        <v>55</v>
      </c>
      <c r="E24" s="93">
        <v>5164</v>
      </c>
      <c r="F24" s="180" t="s">
        <v>128</v>
      </c>
      <c r="G24" s="91" t="s">
        <v>129</v>
      </c>
      <c r="H24" s="89" t="s">
        <v>1</v>
      </c>
      <c r="I24" s="95" t="s">
        <v>2</v>
      </c>
      <c r="J24" s="96" t="str">
        <f t="shared" si="0"/>
        <v>18:00</v>
      </c>
      <c r="K24" s="118">
        <v>0.80450231481481482</v>
      </c>
      <c r="L24" s="98">
        <f t="shared" si="1"/>
        <v>1.0563540961560012</v>
      </c>
      <c r="M24" s="99">
        <f t="shared" si="2"/>
        <v>5.7573743504613542E-2</v>
      </c>
      <c r="N24" s="119">
        <f t="shared" si="3"/>
        <v>0.65517241379310343</v>
      </c>
      <c r="O24" s="133">
        <v>90686494</v>
      </c>
      <c r="P24" s="182" t="s">
        <v>130</v>
      </c>
      <c r="Q24" s="122">
        <v>0.90800000000000003</v>
      </c>
      <c r="R24" s="123">
        <v>0.86739999999999995</v>
      </c>
      <c r="S24" s="123">
        <v>0.86199999999999999</v>
      </c>
      <c r="T24" s="123">
        <v>1.1228</v>
      </c>
      <c r="U24" s="123">
        <v>1.2589999999999999</v>
      </c>
      <c r="V24" s="123">
        <v>0.89229999999999998</v>
      </c>
      <c r="W24" s="105">
        <v>0.85409999999999997</v>
      </c>
      <c r="X24" s="105">
        <v>0.85819999999999996</v>
      </c>
      <c r="Y24" s="105">
        <v>1.1035999999999999</v>
      </c>
      <c r="Z24" s="105">
        <v>1.2196</v>
      </c>
      <c r="AA24" s="107">
        <f t="shared" si="4"/>
        <v>0.95528634361233467</v>
      </c>
      <c r="AB24" s="108">
        <f t="shared" si="5"/>
        <v>0.95718928611453546</v>
      </c>
      <c r="AC24" s="109">
        <f t="shared" si="6"/>
        <v>0.90800000000000003</v>
      </c>
      <c r="AD24" s="110">
        <f t="shared" si="6"/>
        <v>0.86739999999999995</v>
      </c>
      <c r="AE24" s="110">
        <f t="shared" si="7"/>
        <v>0.89229999999999998</v>
      </c>
      <c r="AF24" s="111">
        <f t="shared" si="7"/>
        <v>0.85409999999999997</v>
      </c>
      <c r="AG24" s="112">
        <f t="shared" si="8"/>
        <v>0.86199999999999999</v>
      </c>
      <c r="AH24" s="113">
        <f t="shared" si="9"/>
        <v>0.82345682819383248</v>
      </c>
      <c r="AI24" s="113">
        <f t="shared" si="10"/>
        <v>0.85819999999999996</v>
      </c>
      <c r="AJ24" s="111">
        <f t="shared" si="11"/>
        <v>0.82145984534349425</v>
      </c>
      <c r="AK24" s="112">
        <f t="shared" si="12"/>
        <v>1.1228</v>
      </c>
      <c r="AL24" s="113">
        <f t="shared" si="13"/>
        <v>1.0725955066079293</v>
      </c>
      <c r="AM24" s="113">
        <f t="shared" si="14"/>
        <v>1.1035999999999999</v>
      </c>
      <c r="AN24" s="111">
        <f t="shared" si="15"/>
        <v>1.0563540961560012</v>
      </c>
      <c r="AO24" s="112">
        <f t="shared" si="16"/>
        <v>1.2589999999999999</v>
      </c>
      <c r="AP24" s="113">
        <f t="shared" si="17"/>
        <v>1.2027055066079293</v>
      </c>
      <c r="AQ24" s="113">
        <f t="shared" si="18"/>
        <v>1.2196</v>
      </c>
      <c r="AR24" s="111">
        <f t="shared" si="19"/>
        <v>1.1673880533452874</v>
      </c>
      <c r="AS24" s="89" t="s">
        <v>1</v>
      </c>
      <c r="AT24" s="89" t="s">
        <v>2</v>
      </c>
    </row>
    <row r="25" spans="1:47" s="114" customFormat="1" ht="12.75" customHeight="1" x14ac:dyDescent="0.2">
      <c r="A25" s="89">
        <v>20</v>
      </c>
      <c r="B25" s="90" t="s">
        <v>131</v>
      </c>
      <c r="C25" s="91" t="s">
        <v>97</v>
      </c>
      <c r="D25" s="92" t="s">
        <v>55</v>
      </c>
      <c r="E25" s="93">
        <v>101</v>
      </c>
      <c r="F25" s="90" t="s">
        <v>132</v>
      </c>
      <c r="G25" s="94" t="s">
        <v>133</v>
      </c>
      <c r="H25" s="116" t="s">
        <v>1</v>
      </c>
      <c r="I25" s="117" t="s">
        <v>1</v>
      </c>
      <c r="J25" s="96" t="str">
        <f t="shared" si="0"/>
        <v>18:00</v>
      </c>
      <c r="K25" s="139">
        <v>0.80472222222222223</v>
      </c>
      <c r="L25" s="98">
        <f t="shared" si="1"/>
        <v>1.0677000000000001</v>
      </c>
      <c r="M25" s="99">
        <f t="shared" si="2"/>
        <v>5.8426916666666676E-2</v>
      </c>
      <c r="N25" s="119">
        <f t="shared" si="3"/>
        <v>0.68965517241379315</v>
      </c>
      <c r="O25" s="133">
        <v>92625063</v>
      </c>
      <c r="P25" s="191" t="s">
        <v>134</v>
      </c>
      <c r="Q25" s="141">
        <v>0.88829999999999998</v>
      </c>
      <c r="R25" s="142">
        <v>0.85970000000000002</v>
      </c>
      <c r="S25" s="142">
        <v>0.8629</v>
      </c>
      <c r="T25" s="142">
        <v>1.0921000000000001</v>
      </c>
      <c r="U25" s="143">
        <v>1.2128000000000001</v>
      </c>
      <c r="V25" s="141">
        <v>0.86860000000000004</v>
      </c>
      <c r="W25" s="142">
        <v>0.84160000000000001</v>
      </c>
      <c r="X25" s="142">
        <v>0.86170000000000002</v>
      </c>
      <c r="Y25" s="142">
        <v>1.0677000000000001</v>
      </c>
      <c r="Z25" s="142">
        <v>1.1591</v>
      </c>
      <c r="AA25" s="107">
        <f t="shared" si="4"/>
        <v>0.9678036699313296</v>
      </c>
      <c r="AB25" s="108">
        <f t="shared" si="5"/>
        <v>0.96891549620078288</v>
      </c>
      <c r="AC25" s="109">
        <f t="shared" si="6"/>
        <v>0.88829999999999998</v>
      </c>
      <c r="AD25" s="110">
        <f t="shared" si="6"/>
        <v>0.85970000000000002</v>
      </c>
      <c r="AE25" s="110">
        <f t="shared" si="7"/>
        <v>0.86860000000000004</v>
      </c>
      <c r="AF25" s="111">
        <f t="shared" si="7"/>
        <v>0.84160000000000001</v>
      </c>
      <c r="AG25" s="112">
        <f t="shared" si="8"/>
        <v>0.8629</v>
      </c>
      <c r="AH25" s="113">
        <f t="shared" si="9"/>
        <v>0.83511778678374426</v>
      </c>
      <c r="AI25" s="113">
        <f t="shared" si="10"/>
        <v>0.86170000000000002</v>
      </c>
      <c r="AJ25" s="111">
        <f t="shared" si="11"/>
        <v>0.83491448307621463</v>
      </c>
      <c r="AK25" s="112">
        <f t="shared" si="12"/>
        <v>1.0921000000000001</v>
      </c>
      <c r="AL25" s="113">
        <f t="shared" si="13"/>
        <v>1.0569383879320051</v>
      </c>
      <c r="AM25" s="113">
        <f t="shared" si="14"/>
        <v>1.0677000000000001</v>
      </c>
      <c r="AN25" s="111">
        <f t="shared" si="15"/>
        <v>1.034511075293576</v>
      </c>
      <c r="AO25" s="112">
        <f t="shared" si="16"/>
        <v>1.2128000000000001</v>
      </c>
      <c r="AP25" s="113">
        <f t="shared" si="17"/>
        <v>1.1737522908927167</v>
      </c>
      <c r="AQ25" s="113">
        <f t="shared" si="18"/>
        <v>1.1591</v>
      </c>
      <c r="AR25" s="111">
        <f t="shared" si="19"/>
        <v>1.1230699516463274</v>
      </c>
      <c r="AS25" s="116" t="s">
        <v>1</v>
      </c>
      <c r="AT25" s="89" t="s">
        <v>1</v>
      </c>
    </row>
    <row r="26" spans="1:47" s="114" customFormat="1" ht="12.75" customHeight="1" x14ac:dyDescent="0.2">
      <c r="A26" s="89">
        <v>21</v>
      </c>
      <c r="B26" s="180" t="s">
        <v>135</v>
      </c>
      <c r="C26" s="192" t="s">
        <v>54</v>
      </c>
      <c r="D26" s="193" t="s">
        <v>55</v>
      </c>
      <c r="E26" s="192">
        <v>9727</v>
      </c>
      <c r="F26" s="194" t="s">
        <v>136</v>
      </c>
      <c r="G26" s="94" t="s">
        <v>137</v>
      </c>
      <c r="H26" s="89" t="s">
        <v>1</v>
      </c>
      <c r="I26" s="95" t="s">
        <v>2</v>
      </c>
      <c r="J26" s="96" t="str">
        <f t="shared" si="0"/>
        <v>18:00</v>
      </c>
      <c r="K26" s="145">
        <v>0.80642361111111116</v>
      </c>
      <c r="L26" s="98">
        <f t="shared" si="1"/>
        <v>1.0455641314131412</v>
      </c>
      <c r="M26" s="99">
        <f t="shared" si="2"/>
        <v>5.8994503942581801E-2</v>
      </c>
      <c r="N26" s="100">
        <f t="shared" si="3"/>
        <v>0.72413793103448276</v>
      </c>
      <c r="O26" s="195">
        <v>90135104</v>
      </c>
      <c r="P26" s="196" t="s">
        <v>138</v>
      </c>
      <c r="Q26" s="155">
        <v>0.90610000000000002</v>
      </c>
      <c r="R26" s="197">
        <v>0.85829999999999995</v>
      </c>
      <c r="S26" s="197">
        <v>0.88160000000000005</v>
      </c>
      <c r="T26" s="197">
        <v>1.1202000000000001</v>
      </c>
      <c r="U26" s="197">
        <v>1.2423999999999999</v>
      </c>
      <c r="V26" s="197">
        <v>0.88880000000000003</v>
      </c>
      <c r="W26" s="197">
        <v>0.84519999999999995</v>
      </c>
      <c r="X26" s="197">
        <v>0.87660000000000005</v>
      </c>
      <c r="Y26" s="197">
        <v>1.0994999999999999</v>
      </c>
      <c r="Z26" s="197">
        <v>1.2031000000000001</v>
      </c>
      <c r="AA26" s="107">
        <f t="shared" si="4"/>
        <v>0.94724644079019971</v>
      </c>
      <c r="AB26" s="108">
        <f t="shared" si="5"/>
        <v>0.95094509450945086</v>
      </c>
      <c r="AC26" s="109">
        <f t="shared" si="6"/>
        <v>0.90610000000000002</v>
      </c>
      <c r="AD26" s="110">
        <f t="shared" si="6"/>
        <v>0.85829999999999995</v>
      </c>
      <c r="AE26" s="110">
        <f t="shared" si="7"/>
        <v>0.88880000000000003</v>
      </c>
      <c r="AF26" s="111">
        <f t="shared" si="7"/>
        <v>0.84519999999999995</v>
      </c>
      <c r="AG26" s="112">
        <f t="shared" si="8"/>
        <v>0.88160000000000005</v>
      </c>
      <c r="AH26" s="113">
        <f t="shared" si="9"/>
        <v>0.83509246220064015</v>
      </c>
      <c r="AI26" s="113">
        <f t="shared" si="10"/>
        <v>0.87660000000000005</v>
      </c>
      <c r="AJ26" s="111">
        <f t="shared" si="11"/>
        <v>0.83359846984698471</v>
      </c>
      <c r="AK26" s="112">
        <f t="shared" si="12"/>
        <v>1.1202000000000001</v>
      </c>
      <c r="AL26" s="113">
        <f t="shared" si="13"/>
        <v>1.0611054629731818</v>
      </c>
      <c r="AM26" s="113">
        <f t="shared" si="14"/>
        <v>1.0994999999999999</v>
      </c>
      <c r="AN26" s="111">
        <f t="shared" si="15"/>
        <v>1.0455641314131412</v>
      </c>
      <c r="AO26" s="112">
        <f t="shared" si="16"/>
        <v>1.2423999999999999</v>
      </c>
      <c r="AP26" s="113">
        <f t="shared" si="17"/>
        <v>1.1768589780377441</v>
      </c>
      <c r="AQ26" s="113">
        <f t="shared" si="18"/>
        <v>1.2031000000000001</v>
      </c>
      <c r="AR26" s="111">
        <f t="shared" si="19"/>
        <v>1.1440820432043204</v>
      </c>
      <c r="AS26" s="89" t="s">
        <v>1</v>
      </c>
      <c r="AT26" s="89" t="s">
        <v>2</v>
      </c>
    </row>
    <row r="27" spans="1:47" s="114" customFormat="1" ht="12.75" customHeight="1" x14ac:dyDescent="0.2">
      <c r="A27" s="89">
        <v>22</v>
      </c>
      <c r="B27" s="180" t="s">
        <v>139</v>
      </c>
      <c r="C27" s="192" t="s">
        <v>60</v>
      </c>
      <c r="D27" s="193" t="s">
        <v>55</v>
      </c>
      <c r="E27" s="192">
        <v>7838</v>
      </c>
      <c r="F27" s="194" t="s">
        <v>140</v>
      </c>
      <c r="G27" s="94" t="s">
        <v>141</v>
      </c>
      <c r="H27" s="89" t="s">
        <v>1</v>
      </c>
      <c r="I27" s="95" t="s">
        <v>2</v>
      </c>
      <c r="J27" s="96" t="str">
        <f t="shared" si="0"/>
        <v>18:00</v>
      </c>
      <c r="K27" s="145">
        <v>0.80745370370370362</v>
      </c>
      <c r="L27" s="98">
        <f t="shared" si="1"/>
        <v>1.0544932174505797</v>
      </c>
      <c r="M27" s="99">
        <f t="shared" si="2"/>
        <v>6.0584540872970716E-2</v>
      </c>
      <c r="N27" s="100">
        <f t="shared" si="3"/>
        <v>0.75862068965517238</v>
      </c>
      <c r="O27" s="195">
        <v>90122776</v>
      </c>
      <c r="P27" s="102" t="s">
        <v>142</v>
      </c>
      <c r="Q27" s="198">
        <v>0.89590000000000003</v>
      </c>
      <c r="R27" s="199">
        <v>0.86919999999999997</v>
      </c>
      <c r="S27" s="199">
        <v>0.85880000000000001</v>
      </c>
      <c r="T27" s="199">
        <v>1.1053999999999999</v>
      </c>
      <c r="U27" s="199">
        <v>1.2307999999999999</v>
      </c>
      <c r="V27" s="199">
        <v>0.88019999999999998</v>
      </c>
      <c r="W27" s="123">
        <v>0.85489999999999999</v>
      </c>
      <c r="X27" s="123">
        <v>0.85509999999999997</v>
      </c>
      <c r="Y27" s="123">
        <v>1.0857000000000001</v>
      </c>
      <c r="Z27" s="123">
        <v>1.1950000000000001</v>
      </c>
      <c r="AA27" s="107">
        <f t="shared" si="4"/>
        <v>0.97019756669271118</v>
      </c>
      <c r="AB27" s="108">
        <f t="shared" si="5"/>
        <v>0.97125653260622591</v>
      </c>
      <c r="AC27" s="109">
        <f t="shared" si="6"/>
        <v>0.89590000000000003</v>
      </c>
      <c r="AD27" s="110">
        <f t="shared" si="6"/>
        <v>0.86919999999999997</v>
      </c>
      <c r="AE27" s="110">
        <f t="shared" si="7"/>
        <v>0.88019999999999998</v>
      </c>
      <c r="AF27" s="111">
        <f t="shared" si="7"/>
        <v>0.85489999999999999</v>
      </c>
      <c r="AG27" s="112">
        <f t="shared" si="8"/>
        <v>0.85880000000000001</v>
      </c>
      <c r="AH27" s="113">
        <f t="shared" si="9"/>
        <v>0.83320567027570036</v>
      </c>
      <c r="AI27" s="113">
        <f t="shared" si="10"/>
        <v>0.85509999999999997</v>
      </c>
      <c r="AJ27" s="111">
        <f t="shared" si="11"/>
        <v>0.83052146103158375</v>
      </c>
      <c r="AK27" s="112">
        <f t="shared" si="12"/>
        <v>1.1053999999999999</v>
      </c>
      <c r="AL27" s="113">
        <f t="shared" si="13"/>
        <v>1.0724563902221229</v>
      </c>
      <c r="AM27" s="113">
        <f t="shared" si="14"/>
        <v>1.0857000000000001</v>
      </c>
      <c r="AN27" s="111">
        <f t="shared" si="15"/>
        <v>1.0544932174505797</v>
      </c>
      <c r="AO27" s="112">
        <f t="shared" si="16"/>
        <v>1.2307999999999999</v>
      </c>
      <c r="AP27" s="113">
        <f t="shared" si="17"/>
        <v>1.1941191650853888</v>
      </c>
      <c r="AQ27" s="113">
        <f t="shared" si="18"/>
        <v>1.1950000000000001</v>
      </c>
      <c r="AR27" s="111">
        <f t="shared" si="19"/>
        <v>1.16065155646444</v>
      </c>
      <c r="AS27" s="89" t="s">
        <v>1</v>
      </c>
      <c r="AT27" s="89" t="s">
        <v>2</v>
      </c>
    </row>
    <row r="28" spans="1:47" s="114" customFormat="1" ht="12.75" customHeight="1" x14ac:dyDescent="0.2">
      <c r="A28" s="89">
        <v>23</v>
      </c>
      <c r="B28" s="90" t="s">
        <v>143</v>
      </c>
      <c r="C28" s="91" t="s">
        <v>60</v>
      </c>
      <c r="D28" s="92" t="s">
        <v>55</v>
      </c>
      <c r="E28" s="93">
        <v>15735</v>
      </c>
      <c r="F28" s="90" t="s">
        <v>116</v>
      </c>
      <c r="G28" s="115" t="s">
        <v>144</v>
      </c>
      <c r="H28" s="116" t="s">
        <v>1</v>
      </c>
      <c r="I28" s="188" t="s">
        <v>2</v>
      </c>
      <c r="J28" s="96" t="str">
        <f t="shared" si="0"/>
        <v>18:00</v>
      </c>
      <c r="K28" s="139">
        <v>0.80517361111111108</v>
      </c>
      <c r="L28" s="98">
        <f t="shared" si="1"/>
        <v>1.1142127849040602</v>
      </c>
      <c r="M28" s="99">
        <f t="shared" si="2"/>
        <v>6.1475142889324673E-2</v>
      </c>
      <c r="N28" s="119">
        <f t="shared" si="3"/>
        <v>0.7931034482758621</v>
      </c>
      <c r="O28" s="133">
        <v>90059026</v>
      </c>
      <c r="P28" s="182" t="s">
        <v>145</v>
      </c>
      <c r="Q28" s="122">
        <v>0.95569999999999999</v>
      </c>
      <c r="R28" s="123">
        <v>0.91080000000000005</v>
      </c>
      <c r="S28" s="123">
        <v>0.90500000000000003</v>
      </c>
      <c r="T28" s="123">
        <v>1.1825000000000001</v>
      </c>
      <c r="U28" s="179">
        <v>1.3283</v>
      </c>
      <c r="V28" s="123">
        <v>0.94330000000000003</v>
      </c>
      <c r="W28" s="105">
        <v>0.90039999999999998</v>
      </c>
      <c r="X28" s="105">
        <v>0.90159999999999996</v>
      </c>
      <c r="Y28" s="105">
        <v>1.1673</v>
      </c>
      <c r="Z28" s="105">
        <v>1.2927</v>
      </c>
      <c r="AA28" s="107">
        <f t="shared" si="4"/>
        <v>0.95301872972690183</v>
      </c>
      <c r="AB28" s="108">
        <f t="shared" si="5"/>
        <v>0.95452136117884023</v>
      </c>
      <c r="AC28" s="109">
        <f t="shared" si="6"/>
        <v>0.95569999999999999</v>
      </c>
      <c r="AD28" s="110">
        <f t="shared" si="6"/>
        <v>0.91080000000000005</v>
      </c>
      <c r="AE28" s="110">
        <f t="shared" si="7"/>
        <v>0.94330000000000003</v>
      </c>
      <c r="AF28" s="111">
        <f t="shared" si="7"/>
        <v>0.90039999999999998</v>
      </c>
      <c r="AG28" s="112">
        <f t="shared" si="8"/>
        <v>0.90500000000000003</v>
      </c>
      <c r="AH28" s="113">
        <f t="shared" si="9"/>
        <v>0.86248195040284614</v>
      </c>
      <c r="AI28" s="113">
        <f t="shared" si="10"/>
        <v>0.90159999999999996</v>
      </c>
      <c r="AJ28" s="111">
        <f t="shared" si="11"/>
        <v>0.86059645923884232</v>
      </c>
      <c r="AK28" s="112">
        <f t="shared" si="12"/>
        <v>1.1825000000000001</v>
      </c>
      <c r="AL28" s="113">
        <f t="shared" si="13"/>
        <v>1.1269446479020615</v>
      </c>
      <c r="AM28" s="113">
        <f t="shared" si="14"/>
        <v>1.1673</v>
      </c>
      <c r="AN28" s="111">
        <f t="shared" si="15"/>
        <v>1.1142127849040602</v>
      </c>
      <c r="AO28" s="112">
        <f t="shared" si="16"/>
        <v>1.3283</v>
      </c>
      <c r="AP28" s="113">
        <f t="shared" si="17"/>
        <v>1.2658947786962438</v>
      </c>
      <c r="AQ28" s="113">
        <f t="shared" si="18"/>
        <v>1.2927</v>
      </c>
      <c r="AR28" s="111">
        <f t="shared" si="19"/>
        <v>1.2339097635958867</v>
      </c>
      <c r="AS28" s="116" t="s">
        <v>1</v>
      </c>
      <c r="AT28" s="200" t="s">
        <v>2</v>
      </c>
      <c r="AU28" s="201"/>
    </row>
    <row r="29" spans="1:47" s="114" customFormat="1" ht="12.75" customHeight="1" x14ac:dyDescent="0.2">
      <c r="A29" s="89">
        <v>24</v>
      </c>
      <c r="B29" s="90" t="s">
        <v>146</v>
      </c>
      <c r="C29" s="91" t="s">
        <v>60</v>
      </c>
      <c r="D29" s="92" t="s">
        <v>55</v>
      </c>
      <c r="E29" s="93">
        <v>13638</v>
      </c>
      <c r="F29" s="90" t="s">
        <v>147</v>
      </c>
      <c r="G29" s="115" t="s">
        <v>148</v>
      </c>
      <c r="H29" s="116" t="s">
        <v>1</v>
      </c>
      <c r="I29" s="188" t="s">
        <v>2</v>
      </c>
      <c r="J29" s="96" t="str">
        <f t="shared" si="0"/>
        <v>18:00</v>
      </c>
      <c r="K29" s="145">
        <v>0.80744212962962969</v>
      </c>
      <c r="L29" s="98">
        <f t="shared" si="1"/>
        <v>1.1169319473684212</v>
      </c>
      <c r="M29" s="99">
        <f t="shared" si="2"/>
        <v>6.4158949708211579E-2</v>
      </c>
      <c r="N29" s="100">
        <f t="shared" si="3"/>
        <v>0.82758620689655171</v>
      </c>
      <c r="O29" s="133">
        <v>91840710</v>
      </c>
      <c r="P29" s="144" t="s">
        <v>149</v>
      </c>
      <c r="Q29" s="122">
        <v>0.96</v>
      </c>
      <c r="R29" s="123">
        <v>0.91</v>
      </c>
      <c r="S29" s="123">
        <v>0.9113</v>
      </c>
      <c r="T29" s="123">
        <v>1.19</v>
      </c>
      <c r="U29" s="123">
        <v>1.3447</v>
      </c>
      <c r="V29" s="123">
        <v>0.95</v>
      </c>
      <c r="W29" s="123">
        <v>0.90190000000000003</v>
      </c>
      <c r="X29" s="123">
        <v>0.90900000000000003</v>
      </c>
      <c r="Y29" s="123">
        <v>1.1765000000000001</v>
      </c>
      <c r="Z29" s="123">
        <v>1.3111999999999999</v>
      </c>
      <c r="AA29" s="107">
        <f t="shared" si="4"/>
        <v>0.94791666666666674</v>
      </c>
      <c r="AB29" s="108">
        <f t="shared" si="5"/>
        <v>0.94936842105263164</v>
      </c>
      <c r="AC29" s="109">
        <f t="shared" si="6"/>
        <v>0.96</v>
      </c>
      <c r="AD29" s="110">
        <f t="shared" si="6"/>
        <v>0.91</v>
      </c>
      <c r="AE29" s="110">
        <f t="shared" si="7"/>
        <v>0.95</v>
      </c>
      <c r="AF29" s="111">
        <f t="shared" si="7"/>
        <v>0.90190000000000003</v>
      </c>
      <c r="AG29" s="112">
        <f t="shared" si="8"/>
        <v>0.9113</v>
      </c>
      <c r="AH29" s="113">
        <f t="shared" si="9"/>
        <v>0.86383645833333345</v>
      </c>
      <c r="AI29" s="113">
        <f t="shared" si="10"/>
        <v>0.90900000000000003</v>
      </c>
      <c r="AJ29" s="111">
        <f t="shared" si="11"/>
        <v>0.86297589473684222</v>
      </c>
      <c r="AK29" s="112">
        <f t="shared" si="12"/>
        <v>1.19</v>
      </c>
      <c r="AL29" s="113">
        <f t="shared" si="13"/>
        <v>1.1280208333333335</v>
      </c>
      <c r="AM29" s="113">
        <f t="shared" si="14"/>
        <v>1.1765000000000001</v>
      </c>
      <c r="AN29" s="111">
        <f t="shared" si="15"/>
        <v>1.1169319473684212</v>
      </c>
      <c r="AO29" s="112">
        <f t="shared" si="16"/>
        <v>1.3447</v>
      </c>
      <c r="AP29" s="113">
        <f t="shared" si="17"/>
        <v>1.2746635416666667</v>
      </c>
      <c r="AQ29" s="113">
        <f t="shared" si="18"/>
        <v>1.3111999999999999</v>
      </c>
      <c r="AR29" s="111">
        <f t="shared" si="19"/>
        <v>1.2448118736842104</v>
      </c>
      <c r="AS29" s="116" t="s">
        <v>2</v>
      </c>
      <c r="AT29" s="116" t="s">
        <v>1</v>
      </c>
    </row>
    <row r="30" spans="1:47" s="114" customFormat="1" ht="12.75" customHeight="1" x14ac:dyDescent="0.2">
      <c r="A30" s="89">
        <v>25</v>
      </c>
      <c r="B30" s="90" t="s">
        <v>150</v>
      </c>
      <c r="C30" s="91" t="s">
        <v>60</v>
      </c>
      <c r="D30" s="92" t="s">
        <v>55</v>
      </c>
      <c r="E30" s="93">
        <v>15953</v>
      </c>
      <c r="F30" s="180" t="s">
        <v>151</v>
      </c>
      <c r="G30" s="91" t="s">
        <v>152</v>
      </c>
      <c r="H30" s="116" t="s">
        <v>1</v>
      </c>
      <c r="I30" s="188" t="s">
        <v>2</v>
      </c>
      <c r="J30" s="96" t="str">
        <f t="shared" si="0"/>
        <v>18:00</v>
      </c>
      <c r="K30" s="118">
        <v>0.81373842592592593</v>
      </c>
      <c r="L30" s="98">
        <f t="shared" si="1"/>
        <v>1.0689</v>
      </c>
      <c r="M30" s="99">
        <f t="shared" si="2"/>
        <v>6.8130003472222228E-2</v>
      </c>
      <c r="N30" s="119">
        <f t="shared" si="3"/>
        <v>0.86206896551724133</v>
      </c>
      <c r="O30" s="133">
        <v>93087082</v>
      </c>
      <c r="P30" s="144" t="s">
        <v>153</v>
      </c>
      <c r="Q30" s="122">
        <v>0.88490000000000002</v>
      </c>
      <c r="R30" s="123">
        <v>0.88490000000000002</v>
      </c>
      <c r="S30" s="123">
        <v>0.81859999999999999</v>
      </c>
      <c r="T30" s="123">
        <v>1.0996999999999999</v>
      </c>
      <c r="U30" s="123">
        <v>1.2527999999999999</v>
      </c>
      <c r="V30" s="123">
        <v>0.86</v>
      </c>
      <c r="W30" s="123">
        <v>0.86</v>
      </c>
      <c r="X30" s="123">
        <v>0.80279999999999996</v>
      </c>
      <c r="Y30" s="123">
        <v>1.0689</v>
      </c>
      <c r="Z30" s="123">
        <v>1.2058</v>
      </c>
      <c r="AA30" s="107">
        <f t="shared" si="4"/>
        <v>1</v>
      </c>
      <c r="AB30" s="108">
        <f t="shared" si="5"/>
        <v>1</v>
      </c>
      <c r="AC30" s="109">
        <f t="shared" si="6"/>
        <v>0.88490000000000002</v>
      </c>
      <c r="AD30" s="110">
        <f t="shared" si="6"/>
        <v>0.88490000000000002</v>
      </c>
      <c r="AE30" s="110">
        <f t="shared" si="7"/>
        <v>0.86</v>
      </c>
      <c r="AF30" s="111">
        <f t="shared" si="7"/>
        <v>0.86</v>
      </c>
      <c r="AG30" s="112">
        <f t="shared" si="8"/>
        <v>0.81859999999999999</v>
      </c>
      <c r="AH30" s="113">
        <f t="shared" si="9"/>
        <v>0.81859999999999999</v>
      </c>
      <c r="AI30" s="113">
        <f t="shared" si="10"/>
        <v>0.80279999999999996</v>
      </c>
      <c r="AJ30" s="111">
        <f t="shared" si="11"/>
        <v>0.80279999999999996</v>
      </c>
      <c r="AK30" s="112">
        <f t="shared" si="12"/>
        <v>1.0996999999999999</v>
      </c>
      <c r="AL30" s="113">
        <f t="shared" si="13"/>
        <v>1.0996999999999999</v>
      </c>
      <c r="AM30" s="113">
        <f t="shared" si="14"/>
        <v>1.0689</v>
      </c>
      <c r="AN30" s="111">
        <f t="shared" si="15"/>
        <v>1.0689</v>
      </c>
      <c r="AO30" s="112">
        <f t="shared" si="16"/>
        <v>1.2527999999999999</v>
      </c>
      <c r="AP30" s="113">
        <f t="shared" si="17"/>
        <v>1.2527999999999999</v>
      </c>
      <c r="AQ30" s="113">
        <f t="shared" si="18"/>
        <v>1.2058</v>
      </c>
      <c r="AR30" s="111">
        <f t="shared" si="19"/>
        <v>1.2058</v>
      </c>
      <c r="AS30" s="89" t="s">
        <v>1</v>
      </c>
      <c r="AT30" s="89" t="s">
        <v>2</v>
      </c>
    </row>
    <row r="31" spans="1:47" s="114" customFormat="1" ht="13.7" customHeight="1" x14ac:dyDescent="0.2">
      <c r="A31" s="89">
        <v>26</v>
      </c>
      <c r="B31" s="128" t="s">
        <v>154</v>
      </c>
      <c r="C31" s="125" t="s">
        <v>54</v>
      </c>
      <c r="D31" s="126" t="s">
        <v>55</v>
      </c>
      <c r="E31" s="127">
        <v>15558</v>
      </c>
      <c r="F31" s="124" t="s">
        <v>155</v>
      </c>
      <c r="G31" s="185" t="s">
        <v>156</v>
      </c>
      <c r="H31" s="135" t="s">
        <v>2</v>
      </c>
      <c r="I31" s="186" t="s">
        <v>2</v>
      </c>
      <c r="J31" s="96" t="str">
        <f t="shared" si="0"/>
        <v>18:10</v>
      </c>
      <c r="K31" s="145">
        <v>0.81451388888888887</v>
      </c>
      <c r="L31" s="98">
        <f t="shared" si="1"/>
        <v>1.1880064463287723</v>
      </c>
      <c r="M31" s="99">
        <f t="shared" si="2"/>
        <v>6.8392871111566E-2</v>
      </c>
      <c r="N31" s="119">
        <f t="shared" si="3"/>
        <v>0.89655172413793105</v>
      </c>
      <c r="O31" s="154">
        <v>95130413</v>
      </c>
      <c r="P31" s="202" t="s">
        <v>157</v>
      </c>
      <c r="Q31" s="178">
        <v>1.0378000000000001</v>
      </c>
      <c r="R31" s="179">
        <v>0.95789999999999997</v>
      </c>
      <c r="S31" s="179">
        <v>0.99280000000000002</v>
      </c>
      <c r="T31" s="179">
        <v>1.2870999999999999</v>
      </c>
      <c r="U31" s="179">
        <v>1.4452</v>
      </c>
      <c r="V31" s="123">
        <v>1.0291999999999999</v>
      </c>
      <c r="W31" s="157">
        <v>0.94399999999999995</v>
      </c>
      <c r="X31" s="157">
        <v>1.012</v>
      </c>
      <c r="Y31" s="157">
        <v>1.2442</v>
      </c>
      <c r="Z31" s="157">
        <v>1.3569</v>
      </c>
      <c r="AA31" s="107">
        <f t="shared" si="4"/>
        <v>0.92301021391404892</v>
      </c>
      <c r="AB31" s="108">
        <f t="shared" si="5"/>
        <v>0.91721725612125926</v>
      </c>
      <c r="AC31" s="109">
        <f t="shared" si="6"/>
        <v>1.0378000000000001</v>
      </c>
      <c r="AD31" s="110">
        <f t="shared" si="6"/>
        <v>0.95789999999999997</v>
      </c>
      <c r="AE31" s="110">
        <f t="shared" si="7"/>
        <v>1.0291999999999999</v>
      </c>
      <c r="AF31" s="111">
        <f t="shared" si="7"/>
        <v>0.94399999999999995</v>
      </c>
      <c r="AG31" s="112">
        <f t="shared" si="8"/>
        <v>0.99280000000000002</v>
      </c>
      <c r="AH31" s="113">
        <f t="shared" si="9"/>
        <v>0.91636454037386783</v>
      </c>
      <c r="AI31" s="113">
        <f t="shared" si="10"/>
        <v>1.012</v>
      </c>
      <c r="AJ31" s="111">
        <f t="shared" si="11"/>
        <v>0.92822386319471439</v>
      </c>
      <c r="AK31" s="112">
        <f t="shared" si="12"/>
        <v>1.2870999999999999</v>
      </c>
      <c r="AL31" s="113">
        <f t="shared" si="13"/>
        <v>1.1880064463287723</v>
      </c>
      <c r="AM31" s="113">
        <f t="shared" si="14"/>
        <v>1.2442</v>
      </c>
      <c r="AN31" s="111">
        <f t="shared" si="15"/>
        <v>1.1412017100660707</v>
      </c>
      <c r="AO31" s="112">
        <f t="shared" si="16"/>
        <v>1.4452</v>
      </c>
      <c r="AP31" s="113">
        <f t="shared" si="17"/>
        <v>1.3339343611485834</v>
      </c>
      <c r="AQ31" s="113">
        <f t="shared" si="18"/>
        <v>1.3569</v>
      </c>
      <c r="AR31" s="111">
        <f t="shared" si="19"/>
        <v>1.2445720948309367</v>
      </c>
      <c r="AS31" s="130" t="s">
        <v>2</v>
      </c>
      <c r="AT31" s="130" t="s">
        <v>2</v>
      </c>
    </row>
    <row r="32" spans="1:47" s="114" customFormat="1" ht="12.75" customHeight="1" x14ac:dyDescent="0.2">
      <c r="A32" s="89">
        <v>27</v>
      </c>
      <c r="B32" s="90" t="s">
        <v>158</v>
      </c>
      <c r="C32" s="91" t="s">
        <v>60</v>
      </c>
      <c r="D32" s="92" t="s">
        <v>159</v>
      </c>
      <c r="E32" s="93">
        <v>240</v>
      </c>
      <c r="F32" s="180" t="s">
        <v>160</v>
      </c>
      <c r="G32" s="201" t="s">
        <v>161</v>
      </c>
      <c r="H32" s="89" t="s">
        <v>1</v>
      </c>
      <c r="I32" s="95" t="s">
        <v>2</v>
      </c>
      <c r="J32" s="96" t="str">
        <f t="shared" si="0"/>
        <v>18:10</v>
      </c>
      <c r="K32" s="203">
        <v>0.80374999999999996</v>
      </c>
      <c r="L32" s="98">
        <f t="shared" si="1"/>
        <v>1.502186</v>
      </c>
      <c r="M32" s="99">
        <f t="shared" si="2"/>
        <v>7.0310650277777595E-2</v>
      </c>
      <c r="N32" s="100">
        <f t="shared" si="3"/>
        <v>0.93103448275862066</v>
      </c>
      <c r="O32" s="133">
        <v>91916214</v>
      </c>
      <c r="P32" s="144" t="s">
        <v>162</v>
      </c>
      <c r="Q32" s="122">
        <v>1.22</v>
      </c>
      <c r="R32" s="123">
        <v>1.22</v>
      </c>
      <c r="S32" s="123">
        <f>Q32*0.9612</f>
        <v>1.1726640000000002</v>
      </c>
      <c r="T32" s="123">
        <f>Q32*1.2313</f>
        <v>1.502186</v>
      </c>
      <c r="U32" s="123">
        <f>Q32*1.3653</f>
        <v>1.6656659999999999</v>
      </c>
      <c r="V32" s="123">
        <v>1.22</v>
      </c>
      <c r="W32" s="123">
        <v>1.22</v>
      </c>
      <c r="X32" s="123">
        <f>V32*0.9612</f>
        <v>1.1726640000000002</v>
      </c>
      <c r="Y32" s="123">
        <f>V32*1.2313</f>
        <v>1.502186</v>
      </c>
      <c r="Z32" s="123">
        <f>V32*1.3653</f>
        <v>1.6656659999999999</v>
      </c>
      <c r="AA32" s="107">
        <f t="shared" si="4"/>
        <v>1</v>
      </c>
      <c r="AB32" s="108">
        <f t="shared" si="5"/>
        <v>1</v>
      </c>
      <c r="AC32" s="109">
        <f t="shared" si="6"/>
        <v>1.22</v>
      </c>
      <c r="AD32" s="110">
        <f t="shared" si="6"/>
        <v>1.22</v>
      </c>
      <c r="AE32" s="110">
        <f t="shared" si="7"/>
        <v>1.22</v>
      </c>
      <c r="AF32" s="111">
        <f t="shared" si="7"/>
        <v>1.22</v>
      </c>
      <c r="AG32" s="112">
        <f t="shared" si="8"/>
        <v>1.1726640000000002</v>
      </c>
      <c r="AH32" s="113">
        <f t="shared" si="9"/>
        <v>1.1726640000000002</v>
      </c>
      <c r="AI32" s="113">
        <f t="shared" si="10"/>
        <v>1.1726640000000002</v>
      </c>
      <c r="AJ32" s="111">
        <f t="shared" si="11"/>
        <v>1.1726640000000002</v>
      </c>
      <c r="AK32" s="112">
        <f t="shared" si="12"/>
        <v>1.502186</v>
      </c>
      <c r="AL32" s="113">
        <f t="shared" si="13"/>
        <v>1.502186</v>
      </c>
      <c r="AM32" s="113">
        <f t="shared" si="14"/>
        <v>1.502186</v>
      </c>
      <c r="AN32" s="111">
        <f t="shared" si="15"/>
        <v>1.502186</v>
      </c>
      <c r="AO32" s="112">
        <f t="shared" si="16"/>
        <v>1.6656659999999999</v>
      </c>
      <c r="AP32" s="113">
        <f t="shared" si="17"/>
        <v>1.6656659999999999</v>
      </c>
      <c r="AQ32" s="113">
        <f t="shared" si="18"/>
        <v>1.6656659999999999</v>
      </c>
      <c r="AR32" s="111">
        <f t="shared" si="19"/>
        <v>1.6656659999999999</v>
      </c>
      <c r="AS32" s="89" t="s">
        <v>1</v>
      </c>
      <c r="AT32" s="89" t="s">
        <v>2</v>
      </c>
    </row>
    <row r="33" spans="1:47" s="114" customFormat="1" ht="13.7" customHeight="1" x14ac:dyDescent="0.25">
      <c r="A33" s="89">
        <v>28</v>
      </c>
      <c r="B33" s="124" t="s">
        <v>163</v>
      </c>
      <c r="C33" s="125" t="s">
        <v>54</v>
      </c>
      <c r="D33" s="126" t="s">
        <v>55</v>
      </c>
      <c r="E33" s="204">
        <v>10044</v>
      </c>
      <c r="F33" s="128" t="s">
        <v>164</v>
      </c>
      <c r="G33" s="205" t="s">
        <v>165</v>
      </c>
      <c r="H33" s="130" t="s">
        <v>1</v>
      </c>
      <c r="I33" s="131" t="s">
        <v>1</v>
      </c>
      <c r="J33" s="96" t="str">
        <f t="shared" si="0"/>
        <v>18:00</v>
      </c>
      <c r="K33" s="118" t="s">
        <v>166</v>
      </c>
      <c r="L33" s="98">
        <f t="shared" si="1"/>
        <v>1.1891</v>
      </c>
      <c r="M33" s="99"/>
      <c r="N33" s="119">
        <f t="shared" si="3"/>
        <v>1</v>
      </c>
      <c r="O33" s="154">
        <v>93200166</v>
      </c>
      <c r="P33" s="206" t="s">
        <v>167</v>
      </c>
      <c r="Q33" s="122">
        <v>0.97640000000000005</v>
      </c>
      <c r="R33" s="123">
        <v>0.92879999999999996</v>
      </c>
      <c r="S33" s="123">
        <v>0.92630000000000001</v>
      </c>
      <c r="T33" s="123">
        <v>1.206</v>
      </c>
      <c r="U33" s="123">
        <v>1.3534999999999999</v>
      </c>
      <c r="V33" s="123">
        <v>0.96260000000000001</v>
      </c>
      <c r="W33" s="123">
        <v>0.91710000000000003</v>
      </c>
      <c r="X33" s="123">
        <v>0.92259999999999998</v>
      </c>
      <c r="Y33" s="123">
        <v>1.1891</v>
      </c>
      <c r="Z33" s="123">
        <v>1.3174999999999999</v>
      </c>
      <c r="AA33" s="107">
        <f t="shared" si="4"/>
        <v>0.95124948791478892</v>
      </c>
      <c r="AB33" s="108">
        <f t="shared" si="5"/>
        <v>0.95273218366922918</v>
      </c>
      <c r="AC33" s="109">
        <f t="shared" si="6"/>
        <v>0.97640000000000005</v>
      </c>
      <c r="AD33" s="110">
        <f t="shared" si="6"/>
        <v>0.92879999999999996</v>
      </c>
      <c r="AE33" s="110">
        <f t="shared" si="7"/>
        <v>0.96260000000000001</v>
      </c>
      <c r="AF33" s="111">
        <f t="shared" si="7"/>
        <v>0.91710000000000003</v>
      </c>
      <c r="AG33" s="112">
        <f t="shared" si="8"/>
        <v>0.92630000000000001</v>
      </c>
      <c r="AH33" s="113">
        <f t="shared" si="9"/>
        <v>0.881142400655469</v>
      </c>
      <c r="AI33" s="113">
        <f t="shared" si="10"/>
        <v>0.92259999999999998</v>
      </c>
      <c r="AJ33" s="111">
        <f t="shared" si="11"/>
        <v>0.87899071265323081</v>
      </c>
      <c r="AK33" s="112">
        <f t="shared" si="12"/>
        <v>1.206</v>
      </c>
      <c r="AL33" s="113">
        <f t="shared" si="13"/>
        <v>1.1472068824252355</v>
      </c>
      <c r="AM33" s="113">
        <f t="shared" si="14"/>
        <v>1.1891</v>
      </c>
      <c r="AN33" s="111">
        <f t="shared" si="15"/>
        <v>1.1328938396010804</v>
      </c>
      <c r="AO33" s="112">
        <f t="shared" si="16"/>
        <v>1.3534999999999999</v>
      </c>
      <c r="AP33" s="113">
        <f t="shared" si="17"/>
        <v>1.2875161818926668</v>
      </c>
      <c r="AQ33" s="113">
        <f t="shared" si="18"/>
        <v>1.3174999999999999</v>
      </c>
      <c r="AR33" s="111">
        <f t="shared" si="19"/>
        <v>1.2552246519842094</v>
      </c>
      <c r="AS33" s="135" t="s">
        <v>1</v>
      </c>
      <c r="AT33" s="135" t="s">
        <v>1</v>
      </c>
    </row>
    <row r="34" spans="1:47" s="230" customFormat="1" ht="13.7" customHeight="1" thickBot="1" x14ac:dyDescent="0.25">
      <c r="A34" s="89">
        <v>29</v>
      </c>
      <c r="B34" s="207" t="s">
        <v>168</v>
      </c>
      <c r="C34" s="208" t="s">
        <v>169</v>
      </c>
      <c r="D34" s="209" t="s">
        <v>55</v>
      </c>
      <c r="E34" s="210">
        <v>329</v>
      </c>
      <c r="F34" s="211" t="s">
        <v>170</v>
      </c>
      <c r="G34" s="208" t="s">
        <v>171</v>
      </c>
      <c r="H34" s="212" t="s">
        <v>1</v>
      </c>
      <c r="I34" s="213" t="s">
        <v>1</v>
      </c>
      <c r="J34" s="214" t="str">
        <f t="shared" si="0"/>
        <v>18:00</v>
      </c>
      <c r="K34" s="215" t="s">
        <v>172</v>
      </c>
      <c r="L34" s="216">
        <f t="shared" si="1"/>
        <v>1.1109</v>
      </c>
      <c r="M34" s="217"/>
      <c r="N34" s="218">
        <f t="shared" si="3"/>
        <v>1.5</v>
      </c>
      <c r="O34" s="219">
        <v>41576767</v>
      </c>
      <c r="P34" s="220" t="s">
        <v>173</v>
      </c>
      <c r="Q34" s="221">
        <v>0.93140000000000001</v>
      </c>
      <c r="R34" s="222">
        <v>0.87309999999999999</v>
      </c>
      <c r="S34" s="222">
        <v>0.9133</v>
      </c>
      <c r="T34" s="222">
        <v>1.1411</v>
      </c>
      <c r="U34" s="222">
        <v>1.2822</v>
      </c>
      <c r="V34" s="222">
        <v>0.90769999999999995</v>
      </c>
      <c r="W34" s="222">
        <v>0.85870000000000002</v>
      </c>
      <c r="X34" s="222">
        <v>0.90769999999999995</v>
      </c>
      <c r="Y34" s="222">
        <v>1.1109</v>
      </c>
      <c r="Z34" s="222">
        <v>1.2235</v>
      </c>
      <c r="AA34" s="223">
        <f t="shared" si="4"/>
        <v>0.93740605540047239</v>
      </c>
      <c r="AB34" s="224">
        <f t="shared" si="5"/>
        <v>0.94601740663214728</v>
      </c>
      <c r="AC34" s="225">
        <f t="shared" si="6"/>
        <v>0.93140000000000001</v>
      </c>
      <c r="AD34" s="226">
        <f t="shared" si="6"/>
        <v>0.87309999999999999</v>
      </c>
      <c r="AE34" s="226">
        <f t="shared" si="7"/>
        <v>0.90769999999999995</v>
      </c>
      <c r="AF34" s="227">
        <f t="shared" si="7"/>
        <v>0.85870000000000002</v>
      </c>
      <c r="AG34" s="228">
        <f t="shared" si="8"/>
        <v>0.9133</v>
      </c>
      <c r="AH34" s="229">
        <f t="shared" si="9"/>
        <v>0.85613295039725146</v>
      </c>
      <c r="AI34" s="229">
        <f t="shared" si="10"/>
        <v>0.90769999999999995</v>
      </c>
      <c r="AJ34" s="227">
        <f t="shared" si="11"/>
        <v>0.85870000000000002</v>
      </c>
      <c r="AK34" s="228">
        <f t="shared" si="12"/>
        <v>1.1411</v>
      </c>
      <c r="AL34" s="229">
        <f t="shared" si="13"/>
        <v>1.069674049817479</v>
      </c>
      <c r="AM34" s="229">
        <f t="shared" si="14"/>
        <v>1.1109</v>
      </c>
      <c r="AN34" s="227">
        <f t="shared" si="15"/>
        <v>1.0509307370276524</v>
      </c>
      <c r="AO34" s="228">
        <f t="shared" si="16"/>
        <v>1.2822</v>
      </c>
      <c r="AP34" s="229">
        <f t="shared" si="17"/>
        <v>1.2019420442344857</v>
      </c>
      <c r="AQ34" s="229">
        <f t="shared" si="18"/>
        <v>1.2235</v>
      </c>
      <c r="AR34" s="227">
        <f t="shared" si="19"/>
        <v>1.1574522970144323</v>
      </c>
      <c r="AS34" s="212" t="s">
        <v>1</v>
      </c>
      <c r="AT34" s="212" t="s">
        <v>1</v>
      </c>
    </row>
    <row r="35" spans="1:47" ht="12.75" customHeight="1" x14ac:dyDescent="0.2">
      <c r="B35" s="18"/>
      <c r="D35" s="9"/>
      <c r="E35" s="231"/>
      <c r="F35" s="18"/>
      <c r="G35" s="18"/>
      <c r="K35" s="9"/>
    </row>
    <row r="36" spans="1:47" ht="12.75" customHeight="1" x14ac:dyDescent="0.2">
      <c r="B36" s="18" t="s">
        <v>174</v>
      </c>
      <c r="D36" s="9"/>
      <c r="E36" s="231"/>
      <c r="F36" s="18"/>
      <c r="G36" s="18"/>
      <c r="K36" s="9"/>
    </row>
    <row r="37" spans="1:47" ht="12.75" customHeight="1" x14ac:dyDescent="0.2">
      <c r="B37" s="18"/>
      <c r="D37" s="9"/>
      <c r="E37" s="231"/>
      <c r="F37" s="18"/>
      <c r="G37" s="18"/>
      <c r="K37" s="9"/>
    </row>
    <row r="38" spans="1:47" ht="12.75" customHeight="1" x14ac:dyDescent="0.2">
      <c r="B38" s="18"/>
      <c r="D38" s="9"/>
      <c r="E38" s="231"/>
      <c r="F38" s="18"/>
      <c r="G38" s="18"/>
      <c r="K38" s="9"/>
    </row>
    <row r="39" spans="1:47" ht="12.75" customHeight="1" x14ac:dyDescent="0.2">
      <c r="B39" s="18"/>
      <c r="D39" s="9"/>
      <c r="E39" s="231"/>
      <c r="F39" s="18"/>
      <c r="G39" s="18"/>
      <c r="K39" s="9"/>
    </row>
    <row r="40" spans="1:47" ht="12.75" customHeight="1" x14ac:dyDescent="0.2">
      <c r="B40" s="18"/>
      <c r="D40" s="9"/>
      <c r="E40" s="231"/>
      <c r="F40" s="18"/>
      <c r="G40" s="18"/>
      <c r="K40" s="9"/>
    </row>
    <row r="41" spans="1:47" s="232" customFormat="1" ht="12.75" customHeight="1" x14ac:dyDescent="0.2">
      <c r="A41" s="10"/>
      <c r="B41" s="18"/>
      <c r="C41" s="10"/>
      <c r="D41" s="9"/>
      <c r="E41" s="231"/>
      <c r="F41" s="18"/>
      <c r="G41" s="18"/>
      <c r="H41" s="9"/>
      <c r="I41" s="9"/>
      <c r="J41" s="10"/>
      <c r="K41" s="9"/>
      <c r="L41" s="10"/>
      <c r="M41"/>
      <c r="N41"/>
      <c r="O41"/>
      <c r="P41" s="2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U41"/>
    </row>
    <row r="42" spans="1:47" s="232" customFormat="1" ht="12.75" customHeight="1" x14ac:dyDescent="0.2">
      <c r="A42" s="10"/>
      <c r="B42" s="18"/>
      <c r="C42" s="10"/>
      <c r="D42" s="9"/>
      <c r="E42" s="231"/>
      <c r="F42" s="18"/>
      <c r="G42" s="18"/>
      <c r="H42" s="9"/>
      <c r="I42" s="9"/>
      <c r="J42" s="10"/>
      <c r="K42" s="9"/>
      <c r="L42" s="10"/>
      <c r="M42"/>
      <c r="N42"/>
      <c r="O42"/>
      <c r="P42" s="20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U42"/>
    </row>
    <row r="43" spans="1:47" s="232" customFormat="1" ht="12.75" customHeight="1" x14ac:dyDescent="0.2">
      <c r="A43" s="10"/>
      <c r="B43" s="18"/>
      <c r="C43" s="10"/>
      <c r="D43" s="9"/>
      <c r="E43" s="231"/>
      <c r="F43" s="18"/>
      <c r="G43" s="18"/>
      <c r="H43" s="9"/>
      <c r="I43" s="9"/>
      <c r="J43" s="10"/>
      <c r="K43" s="9"/>
      <c r="L43" s="10"/>
      <c r="M43"/>
      <c r="N43"/>
      <c r="O43"/>
      <c r="P43" s="2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U43"/>
    </row>
    <row r="44" spans="1:47" s="232" customFormat="1" ht="12.75" customHeight="1" x14ac:dyDescent="0.2">
      <c r="A44" s="10"/>
      <c r="B44" s="18"/>
      <c r="C44" s="10"/>
      <c r="D44" s="9"/>
      <c r="E44" s="231"/>
      <c r="F44" s="18"/>
      <c r="G44" s="18"/>
      <c r="H44" s="9"/>
      <c r="I44" s="9"/>
      <c r="J44" s="10"/>
      <c r="K44" s="9"/>
      <c r="L44" s="10"/>
      <c r="M44"/>
      <c r="N44"/>
      <c r="O44"/>
      <c r="P44" s="2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U44"/>
    </row>
    <row r="45" spans="1:47" s="232" customFormat="1" ht="12.75" customHeight="1" x14ac:dyDescent="0.2">
      <c r="A45" s="10"/>
      <c r="B45" s="18"/>
      <c r="C45" s="10"/>
      <c r="D45" s="9"/>
      <c r="E45" s="231"/>
      <c r="F45" s="18"/>
      <c r="G45" s="18"/>
      <c r="H45" s="9"/>
      <c r="I45" s="9"/>
      <c r="J45" s="10"/>
      <c r="K45" s="9"/>
      <c r="L45" s="10"/>
      <c r="M45"/>
      <c r="N45"/>
      <c r="O45"/>
      <c r="P45" s="20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U45"/>
    </row>
    <row r="46" spans="1:47" s="232" customFormat="1" ht="12.75" customHeight="1" x14ac:dyDescent="0.2">
      <c r="A46" s="10"/>
      <c r="B46" s="18"/>
      <c r="C46" s="10"/>
      <c r="D46" s="9"/>
      <c r="E46" s="231"/>
      <c r="F46" s="18"/>
      <c r="G46" s="18"/>
      <c r="H46" s="9"/>
      <c r="I46" s="9"/>
      <c r="J46" s="10"/>
      <c r="K46" s="9"/>
      <c r="L46" s="10"/>
      <c r="M46"/>
      <c r="N46"/>
      <c r="O46"/>
      <c r="P46" s="2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U46"/>
    </row>
    <row r="47" spans="1:47" s="232" customFormat="1" ht="12.75" customHeight="1" x14ac:dyDescent="0.2">
      <c r="A47" s="10"/>
      <c r="B47" s="18"/>
      <c r="C47" s="10"/>
      <c r="D47" s="9"/>
      <c r="E47" s="231"/>
      <c r="F47" s="18"/>
      <c r="G47" s="18"/>
      <c r="H47" s="9"/>
      <c r="I47" s="9"/>
      <c r="J47" s="10"/>
      <c r="K47" s="9"/>
      <c r="L47" s="10"/>
      <c r="M47"/>
      <c r="N47"/>
      <c r="O47"/>
      <c r="P47" s="2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U47"/>
    </row>
    <row r="48" spans="1:47" s="232" customFormat="1" ht="12.75" customHeight="1" x14ac:dyDescent="0.2">
      <c r="A48" s="10"/>
      <c r="B48" s="18"/>
      <c r="C48" s="10"/>
      <c r="D48" s="9"/>
      <c r="E48" s="231"/>
      <c r="F48" s="18"/>
      <c r="G48" s="18"/>
      <c r="H48" s="9"/>
      <c r="I48" s="9"/>
      <c r="J48" s="10"/>
      <c r="K48" s="9"/>
      <c r="L48" s="10"/>
      <c r="M48"/>
      <c r="N48"/>
      <c r="O48"/>
      <c r="P48" s="2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U48"/>
    </row>
    <row r="49" spans="1:47" s="232" customFormat="1" ht="12.75" customHeight="1" x14ac:dyDescent="0.2">
      <c r="A49" s="10"/>
      <c r="B49" s="18"/>
      <c r="C49" s="10"/>
      <c r="D49" s="9"/>
      <c r="E49" s="231"/>
      <c r="F49" s="18"/>
      <c r="G49" s="18"/>
      <c r="H49" s="9"/>
      <c r="I49" s="9"/>
      <c r="J49" s="10"/>
      <c r="K49" s="9"/>
      <c r="L49" s="10"/>
      <c r="M49"/>
      <c r="N49"/>
      <c r="O49"/>
      <c r="P49" s="2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U49"/>
    </row>
    <row r="50" spans="1:47" s="232" customFormat="1" ht="12.75" customHeight="1" x14ac:dyDescent="0.2">
      <c r="A50" s="10"/>
      <c r="B50" s="18"/>
      <c r="C50" s="10"/>
      <c r="D50" s="9"/>
      <c r="E50" s="231"/>
      <c r="F50" s="18"/>
      <c r="G50" s="18"/>
      <c r="H50" s="9"/>
      <c r="I50" s="9"/>
      <c r="J50" s="10"/>
      <c r="K50" s="9"/>
      <c r="L50" s="10"/>
      <c r="M50"/>
      <c r="N50"/>
      <c r="O50"/>
      <c r="P50" s="2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U50"/>
    </row>
    <row r="51" spans="1:47" s="232" customFormat="1" ht="12.75" customHeight="1" x14ac:dyDescent="0.2">
      <c r="A51" s="10"/>
      <c r="B51" s="18"/>
      <c r="C51" s="10"/>
      <c r="D51" s="9"/>
      <c r="E51" s="231"/>
      <c r="F51" s="18"/>
      <c r="G51" s="18"/>
      <c r="H51" s="9"/>
      <c r="I51" s="9"/>
      <c r="J51" s="10"/>
      <c r="K51" s="9"/>
      <c r="L51" s="10"/>
      <c r="M51"/>
      <c r="N51"/>
      <c r="O51"/>
      <c r="P51" s="2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U51"/>
    </row>
    <row r="52" spans="1:47" s="232" customFormat="1" ht="12.75" customHeight="1" x14ac:dyDescent="0.2">
      <c r="A52" s="10"/>
      <c r="B52" s="18"/>
      <c r="C52" s="10"/>
      <c r="D52" s="9"/>
      <c r="E52" s="231"/>
      <c r="F52" s="18"/>
      <c r="G52" s="18"/>
      <c r="H52" s="9"/>
      <c r="I52" s="9"/>
      <c r="J52" s="10"/>
      <c r="K52" s="9"/>
      <c r="L52" s="10"/>
      <c r="M52"/>
      <c r="N52"/>
      <c r="O52"/>
      <c r="P52" s="2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U52"/>
    </row>
    <row r="53" spans="1:47" s="232" customFormat="1" ht="12.75" customHeight="1" x14ac:dyDescent="0.2">
      <c r="A53" s="10"/>
      <c r="B53" s="18"/>
      <c r="C53" s="10"/>
      <c r="D53" s="9"/>
      <c r="E53" s="231"/>
      <c r="F53" s="18"/>
      <c r="G53" s="18"/>
      <c r="H53" s="9"/>
      <c r="I53" s="9"/>
      <c r="J53" s="10"/>
      <c r="K53" s="9"/>
      <c r="L53" s="10"/>
      <c r="M53"/>
      <c r="N53"/>
      <c r="O53"/>
      <c r="P53" s="20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U53"/>
    </row>
    <row r="54" spans="1:47" s="232" customFormat="1" ht="12.75" customHeight="1" x14ac:dyDescent="0.2">
      <c r="A54" s="10"/>
      <c r="B54" s="18"/>
      <c r="C54" s="10"/>
      <c r="D54" s="9"/>
      <c r="E54" s="231"/>
      <c r="F54" s="18"/>
      <c r="G54" s="18"/>
      <c r="H54" s="9"/>
      <c r="I54" s="9"/>
      <c r="J54" s="10"/>
      <c r="K54" s="9"/>
      <c r="L54" s="10"/>
      <c r="M54"/>
      <c r="N54"/>
      <c r="O54"/>
      <c r="P54" s="20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U54"/>
    </row>
    <row r="55" spans="1:47" s="232" customFormat="1" ht="12.75" customHeight="1" x14ac:dyDescent="0.2">
      <c r="A55" s="10"/>
      <c r="B55" s="18"/>
      <c r="C55" s="10"/>
      <c r="D55" s="9"/>
      <c r="E55" s="231"/>
      <c r="F55" s="18"/>
      <c r="G55" s="18"/>
      <c r="H55" s="9"/>
      <c r="I55" s="9"/>
      <c r="J55" s="10"/>
      <c r="K55" s="9"/>
      <c r="L55" s="10"/>
      <c r="M55"/>
      <c r="N55"/>
      <c r="O55"/>
      <c r="P55" s="20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U55"/>
    </row>
    <row r="56" spans="1:47" s="232" customFormat="1" ht="12.75" customHeight="1" x14ac:dyDescent="0.2">
      <c r="A56" s="10"/>
      <c r="B56" s="18"/>
      <c r="C56" s="10"/>
      <c r="D56" s="9"/>
      <c r="E56" s="231"/>
      <c r="F56" s="18"/>
      <c r="G56" s="18"/>
      <c r="H56" s="9"/>
      <c r="I56" s="9"/>
      <c r="J56" s="10"/>
      <c r="K56" s="9"/>
      <c r="L56" s="10"/>
      <c r="M56"/>
      <c r="N56"/>
      <c r="O56"/>
      <c r="P56" s="20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U56"/>
    </row>
    <row r="57" spans="1:47" s="232" customFormat="1" ht="12.75" customHeight="1" x14ac:dyDescent="0.2">
      <c r="A57" s="10"/>
      <c r="B57" s="18"/>
      <c r="C57" s="10"/>
      <c r="D57" s="9"/>
      <c r="E57" s="231"/>
      <c r="F57" s="18"/>
      <c r="G57" s="18"/>
      <c r="H57" s="9"/>
      <c r="I57" s="9"/>
      <c r="J57" s="10"/>
      <c r="K57" s="9"/>
      <c r="L57" s="10"/>
      <c r="M57"/>
      <c r="N57"/>
      <c r="O57"/>
      <c r="P57" s="20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U57"/>
    </row>
    <row r="58" spans="1:47" s="232" customFormat="1" ht="12.75" customHeight="1" x14ac:dyDescent="0.2">
      <c r="A58" s="10"/>
      <c r="B58" s="18"/>
      <c r="C58" s="10"/>
      <c r="D58" s="9"/>
      <c r="E58" s="231"/>
      <c r="F58" s="18"/>
      <c r="G58" s="18"/>
      <c r="H58" s="9"/>
      <c r="I58" s="9"/>
      <c r="J58" s="10"/>
      <c r="K58" s="9"/>
      <c r="L58" s="10"/>
      <c r="M58"/>
      <c r="N58"/>
      <c r="O58"/>
      <c r="P58" s="20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U58"/>
    </row>
    <row r="59" spans="1:47" s="232" customFormat="1" ht="12.75" customHeight="1" x14ac:dyDescent="0.2">
      <c r="A59" s="10"/>
      <c r="B59" s="18"/>
      <c r="C59" s="10"/>
      <c r="D59" s="9"/>
      <c r="E59" s="10"/>
      <c r="F59" s="18"/>
      <c r="G59" s="18"/>
      <c r="H59" s="9"/>
      <c r="I59" s="9"/>
      <c r="J59" s="10"/>
      <c r="K59" s="9"/>
      <c r="L59" s="10"/>
      <c r="M59"/>
      <c r="N59"/>
      <c r="O59"/>
      <c r="P59" s="20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U59"/>
    </row>
    <row r="60" spans="1:47" s="232" customFormat="1" ht="12.75" customHeight="1" x14ac:dyDescent="0.2">
      <c r="A60" s="10"/>
      <c r="B60" s="18"/>
      <c r="C60" s="10"/>
      <c r="D60" s="9"/>
      <c r="E60" s="10"/>
      <c r="F60" s="18"/>
      <c r="G60" s="18"/>
      <c r="H60" s="9"/>
      <c r="I60" s="9"/>
      <c r="J60" s="10"/>
      <c r="K60" s="9"/>
      <c r="L60" s="10"/>
      <c r="M60"/>
      <c r="N60"/>
      <c r="O60"/>
      <c r="P60" s="2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U60"/>
    </row>
    <row r="61" spans="1:47" s="232" customFormat="1" ht="12.75" customHeight="1" x14ac:dyDescent="0.2">
      <c r="A61" s="10"/>
      <c r="B61" s="18"/>
      <c r="C61" s="10"/>
      <c r="D61" s="9"/>
      <c r="E61" s="10"/>
      <c r="F61" s="18"/>
      <c r="G61" s="18"/>
      <c r="H61" s="9"/>
      <c r="I61" s="9"/>
      <c r="J61" s="10"/>
      <c r="K61" s="9"/>
      <c r="L61" s="10"/>
      <c r="M61"/>
      <c r="N61"/>
      <c r="O61"/>
      <c r="P61" s="20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U61"/>
    </row>
    <row r="62" spans="1:47" s="232" customFormat="1" ht="12.75" customHeight="1" x14ac:dyDescent="0.2">
      <c r="A62" s="10"/>
      <c r="B62" s="18"/>
      <c r="C62" s="10"/>
      <c r="D62" s="9"/>
      <c r="E62" s="10"/>
      <c r="F62" s="18"/>
      <c r="G62" s="18"/>
      <c r="H62" s="9"/>
      <c r="I62" s="9"/>
      <c r="J62" s="10"/>
      <c r="K62" s="9"/>
      <c r="L62" s="10"/>
      <c r="M62"/>
      <c r="N62"/>
      <c r="O62"/>
      <c r="P62" s="20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U62"/>
    </row>
    <row r="63" spans="1:47" s="232" customFormat="1" ht="12.75" customHeight="1" x14ac:dyDescent="0.2">
      <c r="A63" s="10"/>
      <c r="B63" s="18"/>
      <c r="C63" s="10"/>
      <c r="D63" s="9"/>
      <c r="E63" s="10"/>
      <c r="F63" s="18"/>
      <c r="G63" s="18"/>
      <c r="H63" s="9"/>
      <c r="I63" s="9"/>
      <c r="J63" s="10"/>
      <c r="K63" s="9"/>
      <c r="L63" s="10"/>
      <c r="M63"/>
      <c r="N63"/>
      <c r="O63"/>
      <c r="P63" s="20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U63"/>
    </row>
    <row r="64" spans="1:47" s="232" customFormat="1" ht="12.75" customHeight="1" x14ac:dyDescent="0.2">
      <c r="A64" s="10"/>
      <c r="B64" s="18"/>
      <c r="C64" s="10"/>
      <c r="D64" s="9"/>
      <c r="E64" s="10"/>
      <c r="F64" s="18"/>
      <c r="G64" s="18"/>
      <c r="H64" s="9"/>
      <c r="I64" s="9"/>
      <c r="J64" s="10"/>
      <c r="K64" s="9"/>
      <c r="L64" s="10"/>
      <c r="M64"/>
      <c r="N64"/>
      <c r="O64"/>
      <c r="P64" s="20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U64"/>
    </row>
    <row r="65" spans="1:47" s="232" customFormat="1" ht="12.75" customHeight="1" x14ac:dyDescent="0.2">
      <c r="A65" s="10"/>
      <c r="B65" s="18"/>
      <c r="C65" s="10"/>
      <c r="D65" s="9"/>
      <c r="E65" s="10"/>
      <c r="F65" s="18"/>
      <c r="G65" s="18"/>
      <c r="H65" s="9"/>
      <c r="I65" s="9"/>
      <c r="J65" s="10"/>
      <c r="K65" s="9"/>
      <c r="L65" s="10"/>
      <c r="M65"/>
      <c r="N65"/>
      <c r="O65"/>
      <c r="P65" s="20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U65"/>
    </row>
    <row r="66" spans="1:47" s="232" customFormat="1" ht="12.75" customHeight="1" x14ac:dyDescent="0.2">
      <c r="A66" s="10"/>
      <c r="B66" s="18"/>
      <c r="C66" s="10"/>
      <c r="D66" s="9"/>
      <c r="E66" s="10"/>
      <c r="F66" s="18"/>
      <c r="G66" s="18"/>
      <c r="H66" s="9"/>
      <c r="I66" s="9"/>
      <c r="J66" s="10"/>
      <c r="K66" s="9"/>
      <c r="L66" s="10"/>
      <c r="M66"/>
      <c r="N66"/>
      <c r="O66"/>
      <c r="P66" s="20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U66"/>
    </row>
    <row r="67" spans="1:47" s="232" customFormat="1" ht="12.75" customHeight="1" x14ac:dyDescent="0.2">
      <c r="A67" s="10"/>
      <c r="B67" s="18"/>
      <c r="C67" s="10"/>
      <c r="D67" s="9"/>
      <c r="E67" s="10"/>
      <c r="F67" s="18"/>
      <c r="G67" s="18"/>
      <c r="H67" s="9"/>
      <c r="I67" s="9"/>
      <c r="J67" s="10"/>
      <c r="K67" s="9"/>
      <c r="L67" s="10"/>
      <c r="M67"/>
      <c r="N67"/>
      <c r="O67"/>
      <c r="P67" s="20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U67"/>
    </row>
    <row r="68" spans="1:47" s="232" customFormat="1" ht="12.75" customHeight="1" x14ac:dyDescent="0.2">
      <c r="A68" s="10"/>
      <c r="B68" s="18"/>
      <c r="C68" s="10"/>
      <c r="D68" s="9"/>
      <c r="E68" s="10"/>
      <c r="F68" s="18"/>
      <c r="G68" s="18"/>
      <c r="H68" s="9"/>
      <c r="I68" s="9"/>
      <c r="J68" s="10"/>
      <c r="K68" s="9"/>
      <c r="L68" s="10"/>
      <c r="M68"/>
      <c r="N68"/>
      <c r="O68"/>
      <c r="P68" s="20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U68"/>
    </row>
    <row r="69" spans="1:47" s="232" customFormat="1" ht="12.75" customHeight="1" x14ac:dyDescent="0.2">
      <c r="A69" s="10"/>
      <c r="B69" s="18"/>
      <c r="C69" s="10"/>
      <c r="D69" s="9"/>
      <c r="E69" s="10"/>
      <c r="F69" s="18"/>
      <c r="G69" s="18"/>
      <c r="H69" s="9"/>
      <c r="I69" s="9"/>
      <c r="J69" s="10"/>
      <c r="K69" s="9"/>
      <c r="L69" s="10"/>
      <c r="M69"/>
      <c r="N69"/>
      <c r="O69"/>
      <c r="P69" s="20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U69"/>
    </row>
    <row r="70" spans="1:47" s="232" customFormat="1" ht="12.75" customHeight="1" x14ac:dyDescent="0.2">
      <c r="A70" s="10"/>
      <c r="B70" s="18"/>
      <c r="C70" s="10"/>
      <c r="D70" s="9"/>
      <c r="E70" s="10"/>
      <c r="F70" s="18"/>
      <c r="G70" s="18"/>
      <c r="H70" s="9"/>
      <c r="I70" s="9"/>
      <c r="J70" s="10"/>
      <c r="K70" s="9"/>
      <c r="L70" s="10"/>
      <c r="M70"/>
      <c r="N70"/>
      <c r="O70"/>
      <c r="P70" s="2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U70"/>
    </row>
    <row r="71" spans="1:47" s="232" customFormat="1" ht="12.75" customHeight="1" x14ac:dyDescent="0.2">
      <c r="A71" s="10"/>
      <c r="B71" s="18"/>
      <c r="C71" s="10"/>
      <c r="D71" s="9"/>
      <c r="E71" s="10"/>
      <c r="F71" s="18"/>
      <c r="G71" s="18"/>
      <c r="H71" s="9"/>
      <c r="I71" s="9"/>
      <c r="J71" s="10"/>
      <c r="K71" s="9"/>
      <c r="L71" s="10"/>
      <c r="M71"/>
      <c r="N71"/>
      <c r="O71"/>
      <c r="P71" s="20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U71"/>
    </row>
    <row r="72" spans="1:47" s="232" customFormat="1" ht="12.75" customHeight="1" x14ac:dyDescent="0.2">
      <c r="A72" s="10"/>
      <c r="B72" s="18"/>
      <c r="C72" s="10"/>
      <c r="D72" s="9"/>
      <c r="E72" s="10"/>
      <c r="F72" s="18"/>
      <c r="G72" s="18"/>
      <c r="H72" s="9"/>
      <c r="I72" s="9"/>
      <c r="J72" s="10"/>
      <c r="K72" s="9"/>
      <c r="L72" s="10"/>
      <c r="M72"/>
      <c r="N72"/>
      <c r="O72"/>
      <c r="P72" s="20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U72"/>
    </row>
    <row r="73" spans="1:47" s="232" customFormat="1" ht="12.75" customHeight="1" x14ac:dyDescent="0.2">
      <c r="A73" s="10"/>
      <c r="B73" s="18"/>
      <c r="C73" s="10"/>
      <c r="D73" s="9"/>
      <c r="E73" s="10"/>
      <c r="F73" s="18"/>
      <c r="G73" s="18"/>
      <c r="H73" s="9"/>
      <c r="I73" s="9"/>
      <c r="J73" s="10"/>
      <c r="K73" s="9"/>
      <c r="L73" s="10"/>
      <c r="M73"/>
      <c r="N73"/>
      <c r="O73"/>
      <c r="P73" s="20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U73"/>
    </row>
    <row r="74" spans="1:47" s="232" customFormat="1" ht="12.75" customHeight="1" x14ac:dyDescent="0.2">
      <c r="A74" s="10"/>
      <c r="B74" s="18"/>
      <c r="C74" s="10"/>
      <c r="D74" s="9"/>
      <c r="E74" s="10"/>
      <c r="F74" s="18"/>
      <c r="G74" s="18"/>
      <c r="H74" s="9"/>
      <c r="I74" s="9"/>
      <c r="J74" s="10"/>
      <c r="K74" s="9"/>
      <c r="L74" s="10"/>
      <c r="M74"/>
      <c r="N74"/>
      <c r="O74"/>
      <c r="P74" s="20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U74"/>
    </row>
    <row r="75" spans="1:47" s="232" customFormat="1" ht="12.75" customHeight="1" x14ac:dyDescent="0.2">
      <c r="A75" s="10"/>
      <c r="B75" s="18"/>
      <c r="C75" s="10"/>
      <c r="D75" s="9"/>
      <c r="E75" s="10"/>
      <c r="F75" s="18"/>
      <c r="G75" s="18"/>
      <c r="H75" s="9"/>
      <c r="I75" s="9"/>
      <c r="J75" s="10"/>
      <c r="K75" s="9"/>
      <c r="L75" s="10"/>
      <c r="M75"/>
      <c r="N75"/>
      <c r="O75"/>
      <c r="P75" s="20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U75"/>
    </row>
    <row r="76" spans="1:47" s="232" customFormat="1" ht="12.75" customHeight="1" x14ac:dyDescent="0.2">
      <c r="A76" s="10"/>
      <c r="B76" s="18"/>
      <c r="C76" s="10"/>
      <c r="D76" s="9"/>
      <c r="E76" s="10"/>
      <c r="F76" s="18"/>
      <c r="G76" s="18"/>
      <c r="H76" s="9"/>
      <c r="I76" s="9"/>
      <c r="J76" s="10"/>
      <c r="K76" s="9"/>
      <c r="L76" s="10"/>
      <c r="M76"/>
      <c r="N76"/>
      <c r="O76"/>
      <c r="P76" s="2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U76"/>
    </row>
    <row r="77" spans="1:47" s="232" customFormat="1" ht="12.75" customHeight="1" x14ac:dyDescent="0.2">
      <c r="A77" s="10"/>
      <c r="B77" s="18"/>
      <c r="C77" s="10"/>
      <c r="D77" s="9"/>
      <c r="E77" s="10"/>
      <c r="F77" s="18"/>
      <c r="G77" s="18"/>
      <c r="H77" s="9"/>
      <c r="I77" s="9"/>
      <c r="J77" s="10"/>
      <c r="K77" s="9"/>
      <c r="L77" s="10"/>
      <c r="M77"/>
      <c r="N77"/>
      <c r="O77"/>
      <c r="P77" s="20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U77"/>
    </row>
    <row r="78" spans="1:47" s="232" customFormat="1" ht="12.75" customHeight="1" x14ac:dyDescent="0.2">
      <c r="A78" s="10"/>
      <c r="B78" s="18"/>
      <c r="C78" s="10"/>
      <c r="D78" s="9"/>
      <c r="E78" s="10"/>
      <c r="F78" s="18"/>
      <c r="G78" s="18"/>
      <c r="H78" s="9"/>
      <c r="I78" s="9"/>
      <c r="J78" s="10"/>
      <c r="K78" s="9"/>
      <c r="L78" s="10"/>
      <c r="M78"/>
      <c r="N78"/>
      <c r="O78"/>
      <c r="P78" s="20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U78"/>
    </row>
    <row r="79" spans="1:47" s="232" customFormat="1" ht="12.75" customHeight="1" x14ac:dyDescent="0.2">
      <c r="A79" s="10"/>
      <c r="B79" s="18"/>
      <c r="C79" s="10"/>
      <c r="D79" s="9"/>
      <c r="E79" s="10"/>
      <c r="F79" s="18"/>
      <c r="G79" s="18"/>
      <c r="H79" s="9"/>
      <c r="I79" s="9"/>
      <c r="J79" s="10"/>
      <c r="K79" s="9"/>
      <c r="L79" s="10"/>
      <c r="M79"/>
      <c r="N79"/>
      <c r="O79"/>
      <c r="P79" s="20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U79"/>
    </row>
    <row r="80" spans="1:47" s="232" customFormat="1" ht="12.75" customHeight="1" x14ac:dyDescent="0.2">
      <c r="A80" s="10"/>
      <c r="B80" s="18"/>
      <c r="C80" s="10"/>
      <c r="D80" s="9"/>
      <c r="E80" s="10"/>
      <c r="F80" s="18"/>
      <c r="G80" s="18"/>
      <c r="H80" s="9"/>
      <c r="I80" s="9"/>
      <c r="J80" s="10"/>
      <c r="K80" s="9"/>
      <c r="L80" s="10"/>
      <c r="M80"/>
      <c r="N80"/>
      <c r="O80"/>
      <c r="P80" s="2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U80"/>
    </row>
    <row r="81" spans="1:47" s="232" customFormat="1" ht="12.75" customHeight="1" x14ac:dyDescent="0.2">
      <c r="A81" s="10"/>
      <c r="B81" s="18"/>
      <c r="C81" s="10"/>
      <c r="D81" s="9"/>
      <c r="E81" s="10"/>
      <c r="F81" s="18"/>
      <c r="G81" s="18"/>
      <c r="H81" s="9"/>
      <c r="I81" s="9"/>
      <c r="J81" s="10"/>
      <c r="K81" s="9"/>
      <c r="L81" s="10"/>
      <c r="M81"/>
      <c r="N81"/>
      <c r="O81"/>
      <c r="P81" s="20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U81"/>
    </row>
    <row r="82" spans="1:47" s="232" customFormat="1" ht="12.75" customHeight="1" x14ac:dyDescent="0.2">
      <c r="A82" s="10"/>
      <c r="B82" s="18"/>
      <c r="C82" s="10"/>
      <c r="D82" s="9"/>
      <c r="E82" s="10"/>
      <c r="F82" s="18"/>
      <c r="G82" s="18"/>
      <c r="H82" s="9"/>
      <c r="I82" s="9"/>
      <c r="J82" s="10"/>
      <c r="K82" s="9"/>
      <c r="L82" s="10"/>
      <c r="M82"/>
      <c r="N82"/>
      <c r="O82"/>
      <c r="P82" s="20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U82"/>
    </row>
    <row r="83" spans="1:47" s="232" customFormat="1" ht="12.75" customHeight="1" x14ac:dyDescent="0.2">
      <c r="A83" s="10"/>
      <c r="B83" s="18"/>
      <c r="C83" s="10"/>
      <c r="D83" s="9"/>
      <c r="E83" s="10"/>
      <c r="F83" s="18"/>
      <c r="G83" s="18"/>
      <c r="H83" s="9"/>
      <c r="I83" s="9"/>
      <c r="J83" s="10"/>
      <c r="K83" s="9"/>
      <c r="L83" s="10"/>
      <c r="M83"/>
      <c r="N83"/>
      <c r="O83"/>
      <c r="P83" s="20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U83"/>
    </row>
    <row r="84" spans="1:47" s="232" customFormat="1" ht="12.75" customHeight="1" x14ac:dyDescent="0.2">
      <c r="A84" s="10"/>
      <c r="B84" s="18"/>
      <c r="C84" s="10"/>
      <c r="D84" s="9"/>
      <c r="E84" s="10"/>
      <c r="F84" s="18"/>
      <c r="G84" s="18"/>
      <c r="H84" s="9"/>
      <c r="I84" s="9"/>
      <c r="J84" s="10"/>
      <c r="K84" s="9"/>
      <c r="L84" s="10"/>
      <c r="M84"/>
      <c r="N84"/>
      <c r="O84"/>
      <c r="P84" s="20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U84"/>
    </row>
    <row r="85" spans="1:47" s="232" customFormat="1" ht="12.75" customHeight="1" x14ac:dyDescent="0.2">
      <c r="A85" s="10"/>
      <c r="B85" s="18"/>
      <c r="C85" s="10"/>
      <c r="D85" s="9"/>
      <c r="E85" s="10"/>
      <c r="F85" s="18"/>
      <c r="G85" s="18"/>
      <c r="H85" s="9"/>
      <c r="I85" s="9"/>
      <c r="J85" s="10"/>
      <c r="K85" s="9"/>
      <c r="L85" s="10"/>
      <c r="M85"/>
      <c r="N85"/>
      <c r="O85"/>
      <c r="P85" s="20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U85"/>
    </row>
    <row r="86" spans="1:47" s="232" customFormat="1" ht="12.75" customHeight="1" x14ac:dyDescent="0.2">
      <c r="A86" s="10"/>
      <c r="B86" s="18"/>
      <c r="C86" s="10"/>
      <c r="D86" s="9"/>
      <c r="E86" s="10"/>
      <c r="F86" s="18"/>
      <c r="G86" s="18"/>
      <c r="H86" s="9"/>
      <c r="I86" s="9"/>
      <c r="J86" s="10"/>
      <c r="K86" s="9"/>
      <c r="L86" s="10"/>
      <c r="M86"/>
      <c r="N86"/>
      <c r="O86"/>
      <c r="P86" s="20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U86"/>
    </row>
    <row r="87" spans="1:47" s="232" customFormat="1" ht="12.75" customHeight="1" x14ac:dyDescent="0.2">
      <c r="A87" s="10"/>
      <c r="B87" s="18"/>
      <c r="C87" s="10"/>
      <c r="D87" s="9"/>
      <c r="E87" s="10"/>
      <c r="F87" s="18"/>
      <c r="G87" s="18"/>
      <c r="H87" s="9"/>
      <c r="I87" s="9"/>
      <c r="J87" s="10"/>
      <c r="K87" s="9"/>
      <c r="L87" s="10"/>
      <c r="M87"/>
      <c r="N87"/>
      <c r="O87"/>
      <c r="P87" s="20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U87"/>
    </row>
    <row r="88" spans="1:47" s="232" customFormat="1" ht="12.75" customHeight="1" x14ac:dyDescent="0.2">
      <c r="A88" s="10"/>
      <c r="B88" s="18"/>
      <c r="C88" s="10"/>
      <c r="D88" s="9"/>
      <c r="E88" s="10"/>
      <c r="F88" s="18"/>
      <c r="G88" s="18"/>
      <c r="H88" s="9"/>
      <c r="I88" s="9"/>
      <c r="J88" s="10"/>
      <c r="K88" s="9"/>
      <c r="L88" s="10"/>
      <c r="M88"/>
      <c r="N88"/>
      <c r="O88"/>
      <c r="P88" s="20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U88"/>
    </row>
    <row r="89" spans="1:47" s="232" customFormat="1" ht="12.75" customHeight="1" x14ac:dyDescent="0.2">
      <c r="A89" s="10"/>
      <c r="B89" s="18"/>
      <c r="C89" s="10"/>
      <c r="D89" s="9"/>
      <c r="E89" s="10"/>
      <c r="F89" s="18"/>
      <c r="G89" s="18"/>
      <c r="H89" s="9"/>
      <c r="I89" s="9"/>
      <c r="J89" s="10"/>
      <c r="K89" s="9"/>
      <c r="L89" s="10"/>
      <c r="M89"/>
      <c r="N89"/>
      <c r="O89"/>
      <c r="P89" s="20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U89"/>
    </row>
    <row r="90" spans="1:47" s="232" customFormat="1" ht="12.75" customHeight="1" x14ac:dyDescent="0.2">
      <c r="A90" s="10"/>
      <c r="B90" s="18"/>
      <c r="C90" s="10"/>
      <c r="D90" s="9"/>
      <c r="E90" s="10"/>
      <c r="F90" s="18"/>
      <c r="G90" s="18"/>
      <c r="H90" s="9"/>
      <c r="I90" s="9"/>
      <c r="J90" s="10"/>
      <c r="K90" s="9"/>
      <c r="L90" s="10"/>
      <c r="M90"/>
      <c r="N90"/>
      <c r="O90"/>
      <c r="P90" s="2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U90"/>
    </row>
    <row r="91" spans="1:47" s="232" customFormat="1" ht="12.75" customHeight="1" x14ac:dyDescent="0.2">
      <c r="A91" s="10"/>
      <c r="B91" s="18"/>
      <c r="C91" s="10"/>
      <c r="D91" s="9"/>
      <c r="E91" s="10"/>
      <c r="F91" s="18"/>
      <c r="G91" s="18"/>
      <c r="H91" s="9"/>
      <c r="I91" s="9"/>
      <c r="J91" s="10"/>
      <c r="K91" s="9"/>
      <c r="L91" s="10"/>
      <c r="M91"/>
      <c r="N91"/>
      <c r="O91"/>
      <c r="P91" s="20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U91"/>
    </row>
    <row r="92" spans="1:47" s="232" customFormat="1" ht="12.75" customHeight="1" x14ac:dyDescent="0.2">
      <c r="A92" s="10"/>
      <c r="B92" s="18"/>
      <c r="C92" s="10"/>
      <c r="D92" s="9"/>
      <c r="E92" s="10"/>
      <c r="F92" s="18"/>
      <c r="G92" s="18"/>
      <c r="H92" s="9"/>
      <c r="I92" s="9"/>
      <c r="J92" s="10"/>
      <c r="K92" s="9"/>
      <c r="L92" s="10"/>
      <c r="M92"/>
      <c r="N92"/>
      <c r="O92"/>
      <c r="P92" s="20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U92"/>
    </row>
    <row r="93" spans="1:47" s="232" customFormat="1" ht="12.75" customHeight="1" x14ac:dyDescent="0.2">
      <c r="A93" s="10"/>
      <c r="B93" s="18"/>
      <c r="C93" s="10"/>
      <c r="D93" s="9"/>
      <c r="E93" s="10"/>
      <c r="F93" s="18"/>
      <c r="G93" s="18"/>
      <c r="H93" s="9"/>
      <c r="I93" s="9"/>
      <c r="J93" s="10"/>
      <c r="K93" s="9"/>
      <c r="L93" s="10"/>
      <c r="M93"/>
      <c r="N93"/>
      <c r="O93"/>
      <c r="P93" s="20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U93"/>
    </row>
    <row r="94" spans="1:47" s="232" customFormat="1" ht="12.75" customHeight="1" x14ac:dyDescent="0.2">
      <c r="A94" s="10"/>
      <c r="B94" s="18"/>
      <c r="C94" s="10"/>
      <c r="D94" s="9"/>
      <c r="E94" s="10"/>
      <c r="F94" s="18"/>
      <c r="G94" s="18"/>
      <c r="H94" s="9"/>
      <c r="I94" s="9"/>
      <c r="J94" s="10"/>
      <c r="K94" s="9"/>
      <c r="L94" s="10"/>
      <c r="M94"/>
      <c r="N94"/>
      <c r="O94"/>
      <c r="P94" s="20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U94"/>
    </row>
    <row r="95" spans="1:47" s="232" customFormat="1" ht="12.75" customHeight="1" x14ac:dyDescent="0.2">
      <c r="A95" s="10"/>
      <c r="B95" s="18"/>
      <c r="C95" s="10"/>
      <c r="D95" s="9"/>
      <c r="E95" s="10"/>
      <c r="F95" s="18"/>
      <c r="G95" s="18"/>
      <c r="H95" s="9"/>
      <c r="I95" s="9"/>
      <c r="J95" s="10"/>
      <c r="K95" s="9"/>
      <c r="L95" s="10"/>
      <c r="M95"/>
      <c r="N95"/>
      <c r="O95"/>
      <c r="P95" s="20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U95"/>
    </row>
    <row r="96" spans="1:47" s="232" customFormat="1" ht="12.75" customHeight="1" x14ac:dyDescent="0.2">
      <c r="A96" s="10"/>
      <c r="B96" s="18"/>
      <c r="C96" s="10"/>
      <c r="D96" s="9"/>
      <c r="E96" s="10"/>
      <c r="F96" s="18"/>
      <c r="G96" s="18"/>
      <c r="H96" s="9"/>
      <c r="I96" s="9"/>
      <c r="J96" s="10"/>
      <c r="K96" s="9"/>
      <c r="L96" s="10"/>
      <c r="M96"/>
      <c r="N96"/>
      <c r="O96"/>
      <c r="P96" s="20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U96"/>
    </row>
    <row r="97" spans="1:47" s="232" customFormat="1" ht="12.75" customHeight="1" x14ac:dyDescent="0.2">
      <c r="A97" s="10"/>
      <c r="B97" s="18"/>
      <c r="C97" s="10"/>
      <c r="D97" s="9"/>
      <c r="E97" s="10"/>
      <c r="F97" s="18"/>
      <c r="G97" s="18"/>
      <c r="H97" s="9"/>
      <c r="I97" s="9"/>
      <c r="J97" s="10"/>
      <c r="K97" s="9"/>
      <c r="L97" s="10"/>
      <c r="M97"/>
      <c r="N97"/>
      <c r="O97"/>
      <c r="P97" s="20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U97"/>
    </row>
    <row r="98" spans="1:47" s="232" customFormat="1" ht="12.75" customHeight="1" x14ac:dyDescent="0.2">
      <c r="A98" s="10"/>
      <c r="B98" s="18"/>
      <c r="C98" s="10"/>
      <c r="D98" s="9"/>
      <c r="E98" s="10"/>
      <c r="F98" s="18"/>
      <c r="G98" s="18"/>
      <c r="H98" s="9"/>
      <c r="I98" s="9"/>
      <c r="J98" s="10"/>
      <c r="K98" s="9"/>
      <c r="L98" s="10"/>
      <c r="M98"/>
      <c r="N98"/>
      <c r="O98"/>
      <c r="P98" s="20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U98"/>
    </row>
    <row r="99" spans="1:47" s="232" customFormat="1" ht="12.75" customHeight="1" x14ac:dyDescent="0.2">
      <c r="A99" s="10"/>
      <c r="B99" s="18"/>
      <c r="C99" s="10"/>
      <c r="D99" s="9"/>
      <c r="E99" s="10"/>
      <c r="F99" s="18"/>
      <c r="G99" s="18"/>
      <c r="H99" s="9"/>
      <c r="I99" s="9"/>
      <c r="J99" s="10"/>
      <c r="K99" s="9"/>
      <c r="L99" s="10"/>
      <c r="M99"/>
      <c r="N99"/>
      <c r="O99"/>
      <c r="P99" s="20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U99"/>
    </row>
    <row r="100" spans="1:47" s="232" customFormat="1" ht="12.75" customHeight="1" x14ac:dyDescent="0.2">
      <c r="A100" s="10"/>
      <c r="B100" s="18"/>
      <c r="C100" s="10"/>
      <c r="D100" s="10"/>
      <c r="E100" s="10"/>
      <c r="F100" s="18"/>
      <c r="G100" s="18"/>
      <c r="H100" s="9"/>
      <c r="I100" s="9"/>
      <c r="J100" s="10"/>
      <c r="K100" s="9"/>
      <c r="L100" s="10"/>
      <c r="M100"/>
      <c r="N100"/>
      <c r="O100"/>
      <c r="P100" s="2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U100"/>
    </row>
    <row r="101" spans="1:47" s="232" customFormat="1" ht="12.75" x14ac:dyDescent="0.2">
      <c r="A101" s="10"/>
      <c r="B101" s="18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 s="20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U101"/>
    </row>
    <row r="102" spans="1:47" s="232" customFormat="1" ht="12.75" x14ac:dyDescent="0.2">
      <c r="A102" s="10"/>
      <c r="B102" s="18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 s="20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U102"/>
    </row>
    <row r="103" spans="1:47" s="232" customFormat="1" ht="12.75" x14ac:dyDescent="0.2">
      <c r="A103" s="10"/>
      <c r="B103" s="18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 s="20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U103"/>
    </row>
    <row r="104" spans="1:47" s="232" customFormat="1" ht="12.75" x14ac:dyDescent="0.2">
      <c r="A104" s="10"/>
      <c r="B104" s="18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 s="20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U104"/>
    </row>
    <row r="105" spans="1:47" s="232" customFormat="1" ht="12.75" x14ac:dyDescent="0.2">
      <c r="A105" s="10"/>
      <c r="B105" s="18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 s="20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U105"/>
    </row>
    <row r="106" spans="1:47" s="232" customFormat="1" ht="12.75" x14ac:dyDescent="0.2">
      <c r="A106" s="10"/>
      <c r="B106" s="18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 s="20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U106"/>
    </row>
    <row r="107" spans="1:47" s="232" customFormat="1" ht="12.75" x14ac:dyDescent="0.2">
      <c r="A107" s="10"/>
      <c r="B107" s="18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 s="20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U107"/>
    </row>
    <row r="108" spans="1:47" s="232" customFormat="1" ht="12.75" x14ac:dyDescent="0.2">
      <c r="A108" s="10"/>
      <c r="B108" s="18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 s="20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U108"/>
    </row>
    <row r="109" spans="1:47" s="232" customFormat="1" ht="12.75" x14ac:dyDescent="0.2">
      <c r="A109" s="10"/>
      <c r="B109" s="18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 s="20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U109"/>
    </row>
    <row r="110" spans="1:47" s="232" customFormat="1" ht="12.75" x14ac:dyDescent="0.2">
      <c r="A110" s="10"/>
      <c r="B110" s="18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 s="2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U110"/>
    </row>
    <row r="111" spans="1:47" s="232" customFormat="1" ht="12.75" x14ac:dyDescent="0.2">
      <c r="A111" s="10"/>
      <c r="B111" s="18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 s="20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U111"/>
    </row>
    <row r="112" spans="1:47" s="232" customFormat="1" ht="12.75" x14ac:dyDescent="0.2">
      <c r="A112" s="10"/>
      <c r="B112" s="18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 s="20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U112"/>
    </row>
    <row r="113" spans="1:47" s="232" customFormat="1" ht="12.75" x14ac:dyDescent="0.2">
      <c r="A113" s="10"/>
      <c r="B113" s="18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 s="20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U113"/>
    </row>
    <row r="114" spans="1:47" s="232" customFormat="1" ht="12.75" x14ac:dyDescent="0.2">
      <c r="A114" s="10"/>
      <c r="B114" s="18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 s="20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U114"/>
    </row>
    <row r="115" spans="1:47" s="232" customFormat="1" ht="12.75" x14ac:dyDescent="0.2">
      <c r="A115" s="10"/>
      <c r="B115" s="18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 s="20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U115"/>
    </row>
    <row r="116" spans="1:47" s="232" customFormat="1" ht="12.75" x14ac:dyDescent="0.2">
      <c r="A116" s="10"/>
      <c r="B116" s="18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 s="20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U116"/>
    </row>
    <row r="117" spans="1:47" s="232" customFormat="1" ht="12.75" x14ac:dyDescent="0.2">
      <c r="A117" s="10"/>
      <c r="B117" s="18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 s="20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U117"/>
    </row>
    <row r="118" spans="1:47" s="232" customFormat="1" ht="12.75" x14ac:dyDescent="0.2">
      <c r="A118" s="10"/>
      <c r="B118" s="18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 s="20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U118"/>
    </row>
    <row r="119" spans="1:47" s="232" customFormat="1" ht="12.75" x14ac:dyDescent="0.2">
      <c r="A119" s="10"/>
      <c r="B119" s="18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 s="20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U119"/>
    </row>
    <row r="120" spans="1:47" s="232" customFormat="1" ht="12.75" x14ac:dyDescent="0.2">
      <c r="A120" s="10"/>
      <c r="B120" s="18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 s="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U120"/>
    </row>
    <row r="121" spans="1:47" s="232" customFormat="1" ht="12.75" x14ac:dyDescent="0.2">
      <c r="A121" s="10"/>
      <c r="B121" s="18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 s="20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U121"/>
    </row>
    <row r="122" spans="1:47" s="232" customFormat="1" ht="12.75" x14ac:dyDescent="0.2">
      <c r="A122" s="10"/>
      <c r="B122" s="18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 s="20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U122"/>
    </row>
    <row r="123" spans="1:47" s="232" customFormat="1" ht="12.75" x14ac:dyDescent="0.2">
      <c r="A123" s="10"/>
      <c r="B123" s="18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 s="20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U123"/>
    </row>
    <row r="124" spans="1:47" s="232" customFormat="1" ht="12.75" x14ac:dyDescent="0.2">
      <c r="A124" s="10"/>
      <c r="B124" s="18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 s="20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U124"/>
    </row>
    <row r="125" spans="1:47" s="232" customFormat="1" ht="12.75" x14ac:dyDescent="0.2">
      <c r="A125" s="10"/>
      <c r="B125" s="18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 s="2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U125"/>
    </row>
    <row r="126" spans="1:47" s="232" customFormat="1" ht="12.75" x14ac:dyDescent="0.2">
      <c r="A126" s="10"/>
      <c r="B126" s="18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 s="2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U126"/>
    </row>
    <row r="127" spans="1:47" s="232" customFormat="1" ht="12.75" x14ac:dyDescent="0.2">
      <c r="A127" s="10"/>
      <c r="B127" s="18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 s="2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U127"/>
    </row>
    <row r="128" spans="1:47" s="232" customFormat="1" ht="12.75" x14ac:dyDescent="0.2">
      <c r="A128" s="10"/>
      <c r="B128" s="18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 s="20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U128"/>
    </row>
    <row r="129" spans="1:47" s="232" customFormat="1" ht="12.75" x14ac:dyDescent="0.2">
      <c r="A129" s="10"/>
      <c r="B129" s="18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 s="2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U129"/>
    </row>
    <row r="130" spans="1:47" s="232" customFormat="1" ht="12.75" x14ac:dyDescent="0.2">
      <c r="A130" s="10"/>
      <c r="B130" s="18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 s="2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U130"/>
    </row>
    <row r="131" spans="1:47" s="232" customFormat="1" ht="12.75" x14ac:dyDescent="0.2">
      <c r="A131" s="10"/>
      <c r="B131" s="18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 s="20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U131"/>
    </row>
    <row r="132" spans="1:47" s="232" customFormat="1" ht="12.75" x14ac:dyDescent="0.2">
      <c r="A132" s="10"/>
      <c r="B132" s="18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 s="20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U132"/>
    </row>
    <row r="133" spans="1:47" s="232" customFormat="1" ht="12.75" x14ac:dyDescent="0.2">
      <c r="A133" s="10"/>
      <c r="B133" s="18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 s="20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U133"/>
    </row>
    <row r="134" spans="1:47" s="232" customFormat="1" ht="12.75" x14ac:dyDescent="0.2">
      <c r="A134" s="10"/>
      <c r="B134" s="18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 s="20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U134"/>
    </row>
    <row r="135" spans="1:47" s="232" customFormat="1" ht="12.75" x14ac:dyDescent="0.2">
      <c r="A135" s="10"/>
      <c r="B135" s="18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 s="20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U135"/>
    </row>
    <row r="136" spans="1:47" s="232" customFormat="1" ht="12.75" x14ac:dyDescent="0.2">
      <c r="A136" s="10"/>
      <c r="B136" s="18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 s="20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U136"/>
    </row>
    <row r="137" spans="1:47" s="232" customFormat="1" ht="12.75" x14ac:dyDescent="0.2">
      <c r="A137" s="10"/>
      <c r="B137" s="18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 s="20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U137"/>
    </row>
    <row r="138" spans="1:47" s="232" customFormat="1" ht="12.75" x14ac:dyDescent="0.2">
      <c r="A138" s="10"/>
      <c r="B138" s="18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 s="20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U138"/>
    </row>
    <row r="139" spans="1:47" s="232" customFormat="1" ht="12.75" x14ac:dyDescent="0.2">
      <c r="A139" s="10"/>
      <c r="B139" s="18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 s="20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U139"/>
    </row>
    <row r="140" spans="1:47" s="232" customFormat="1" ht="12.75" x14ac:dyDescent="0.2">
      <c r="A140" s="10"/>
      <c r="B140" s="18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 s="2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U140"/>
    </row>
    <row r="141" spans="1:47" s="232" customFormat="1" ht="12.75" x14ac:dyDescent="0.2">
      <c r="A141" s="10"/>
      <c r="B141" s="18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 s="20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U141"/>
    </row>
    <row r="142" spans="1:47" s="232" customFormat="1" ht="12.75" x14ac:dyDescent="0.2">
      <c r="A142" s="10"/>
      <c r="B142" s="18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 s="20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U142"/>
    </row>
    <row r="143" spans="1:47" s="232" customFormat="1" ht="12.75" x14ac:dyDescent="0.2">
      <c r="A143" s="10"/>
      <c r="B143" s="18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 s="20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U143"/>
    </row>
    <row r="144" spans="1:47" s="232" customFormat="1" ht="12.75" x14ac:dyDescent="0.2">
      <c r="A144" s="10"/>
      <c r="B144" s="18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 s="20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U144"/>
    </row>
    <row r="145" spans="1:47" s="232" customFormat="1" ht="12.75" x14ac:dyDescent="0.2">
      <c r="A145" s="10"/>
      <c r="B145" s="18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 s="20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U145"/>
    </row>
    <row r="146" spans="1:47" s="232" customFormat="1" ht="12.75" x14ac:dyDescent="0.2">
      <c r="A146" s="10"/>
      <c r="B146" s="18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 s="20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U146"/>
    </row>
    <row r="147" spans="1:47" s="232" customFormat="1" ht="12.75" x14ac:dyDescent="0.2">
      <c r="A147" s="10"/>
      <c r="B147" s="18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 s="20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U147"/>
    </row>
    <row r="148" spans="1:47" s="232" customFormat="1" ht="12.75" x14ac:dyDescent="0.2">
      <c r="A148" s="10"/>
      <c r="B148" s="18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 s="20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U148"/>
    </row>
    <row r="149" spans="1:47" s="232" customFormat="1" ht="12.75" x14ac:dyDescent="0.2">
      <c r="A149" s="10"/>
      <c r="B149" s="18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 s="20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U149"/>
    </row>
    <row r="150" spans="1:47" s="232" customFormat="1" ht="12.75" x14ac:dyDescent="0.2">
      <c r="A150" s="10"/>
      <c r="B150" s="18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 s="2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U150"/>
    </row>
    <row r="151" spans="1:47" s="232" customFormat="1" ht="12.75" x14ac:dyDescent="0.2">
      <c r="A151" s="10"/>
      <c r="B151" s="18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 s="20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U151"/>
    </row>
    <row r="152" spans="1:47" s="232" customFormat="1" ht="12.75" x14ac:dyDescent="0.2">
      <c r="A152" s="10"/>
      <c r="B152" s="18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 s="20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U152"/>
    </row>
    <row r="153" spans="1:47" s="232" customFormat="1" ht="12.75" x14ac:dyDescent="0.2">
      <c r="A153" s="10"/>
      <c r="B153" s="18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 s="20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U153"/>
    </row>
    <row r="154" spans="1:47" s="232" customFormat="1" ht="12.75" x14ac:dyDescent="0.2">
      <c r="A154" s="10"/>
      <c r="B154" s="18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 s="20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U154"/>
    </row>
    <row r="155" spans="1:47" s="232" customFormat="1" ht="12.75" x14ac:dyDescent="0.2">
      <c r="A155" s="10"/>
      <c r="B155" s="18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 s="20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U155"/>
    </row>
    <row r="156" spans="1:47" s="232" customFormat="1" ht="12.75" x14ac:dyDescent="0.2">
      <c r="A156" s="10"/>
      <c r="B156" s="18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 s="20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U156"/>
    </row>
    <row r="157" spans="1:47" s="232" customFormat="1" ht="12.75" x14ac:dyDescent="0.2">
      <c r="A157" s="10"/>
      <c r="B157" s="18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 s="20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U157"/>
    </row>
    <row r="158" spans="1:47" s="232" customFormat="1" ht="12.75" x14ac:dyDescent="0.2">
      <c r="A158" s="10"/>
      <c r="B158" s="18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 s="20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U158"/>
    </row>
    <row r="159" spans="1:47" s="232" customFormat="1" ht="12.75" x14ac:dyDescent="0.2">
      <c r="A159" s="10"/>
      <c r="B159" s="18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 s="20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U159"/>
    </row>
    <row r="160" spans="1:47" s="232" customFormat="1" ht="12.75" x14ac:dyDescent="0.2">
      <c r="A160" s="10"/>
      <c r="B160" s="18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 s="2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U160"/>
    </row>
    <row r="161" spans="1:47" s="232" customFormat="1" ht="12.75" x14ac:dyDescent="0.2">
      <c r="A161" s="10"/>
      <c r="B161" s="18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 s="20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U161"/>
    </row>
    <row r="162" spans="1:47" s="232" customFormat="1" ht="12.75" x14ac:dyDescent="0.2">
      <c r="A162" s="10"/>
      <c r="B162" s="18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 s="20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U162"/>
    </row>
    <row r="163" spans="1:47" s="232" customFormat="1" ht="12.75" x14ac:dyDescent="0.2">
      <c r="A163" s="10"/>
      <c r="B163" s="18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 s="20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U163"/>
    </row>
    <row r="164" spans="1:47" s="232" customFormat="1" ht="12.75" x14ac:dyDescent="0.2">
      <c r="A164" s="10"/>
      <c r="B164" s="18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 s="20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U164"/>
    </row>
    <row r="165" spans="1:47" s="232" customFormat="1" ht="12.75" x14ac:dyDescent="0.2">
      <c r="A165" s="10"/>
      <c r="B165" s="18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 s="20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U165"/>
    </row>
    <row r="166" spans="1:47" s="232" customFormat="1" ht="12.75" x14ac:dyDescent="0.2">
      <c r="A166" s="10"/>
      <c r="B166" s="18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 s="20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U166"/>
    </row>
    <row r="167" spans="1:47" s="232" customFormat="1" ht="12.75" x14ac:dyDescent="0.2">
      <c r="A167" s="10"/>
      <c r="B167" s="18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 s="20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U167"/>
    </row>
    <row r="168" spans="1:47" s="232" customFormat="1" ht="12.75" x14ac:dyDescent="0.2">
      <c r="A168" s="10"/>
      <c r="B168" s="18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 s="20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U168"/>
    </row>
    <row r="169" spans="1:47" s="232" customFormat="1" ht="12.75" x14ac:dyDescent="0.2">
      <c r="A169" s="10"/>
      <c r="B169" s="18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 s="20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U169"/>
    </row>
    <row r="170" spans="1:47" s="232" customFormat="1" ht="12.75" x14ac:dyDescent="0.2">
      <c r="A170" s="10"/>
      <c r="B170" s="18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 s="2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U170"/>
    </row>
    <row r="171" spans="1:47" s="232" customFormat="1" ht="12.75" x14ac:dyDescent="0.2">
      <c r="A171" s="10"/>
      <c r="B171" s="18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 s="20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U171"/>
    </row>
    <row r="172" spans="1:47" s="232" customFormat="1" ht="12.75" x14ac:dyDescent="0.2">
      <c r="A172" s="10"/>
      <c r="B172" s="18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 s="20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U172"/>
    </row>
    <row r="173" spans="1:47" s="232" customFormat="1" ht="12.75" x14ac:dyDescent="0.2">
      <c r="A173" s="10"/>
      <c r="B173" s="18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 s="20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U173"/>
    </row>
    <row r="174" spans="1:47" s="232" customFormat="1" ht="12.75" x14ac:dyDescent="0.2">
      <c r="A174" s="10"/>
      <c r="B174" s="18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 s="20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U174"/>
    </row>
    <row r="175" spans="1:47" s="232" customFormat="1" ht="12.75" x14ac:dyDescent="0.2">
      <c r="A175" s="10"/>
      <c r="B175" s="18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 s="20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U175"/>
    </row>
    <row r="176" spans="1:47" s="232" customFormat="1" ht="12.75" x14ac:dyDescent="0.2">
      <c r="A176" s="10"/>
      <c r="B176" s="18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 s="20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U176"/>
    </row>
    <row r="177" spans="1:47" s="232" customFormat="1" ht="12.75" x14ac:dyDescent="0.2">
      <c r="A177" s="10"/>
      <c r="B177" s="18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 s="20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U177"/>
    </row>
    <row r="178" spans="1:47" s="232" customFormat="1" ht="12.75" x14ac:dyDescent="0.2">
      <c r="A178" s="10"/>
      <c r="B178" s="18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 s="20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U178"/>
    </row>
    <row r="179" spans="1:47" s="232" customFormat="1" ht="12.75" x14ac:dyDescent="0.2">
      <c r="A179" s="10"/>
      <c r="B179" s="18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 s="20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U179"/>
    </row>
    <row r="180" spans="1:47" s="232" customFormat="1" ht="12.75" x14ac:dyDescent="0.2">
      <c r="A180" s="10"/>
      <c r="B180" s="18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 s="2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U180"/>
    </row>
    <row r="181" spans="1:47" s="232" customFormat="1" ht="12.75" x14ac:dyDescent="0.2">
      <c r="A181" s="10"/>
      <c r="B181" s="18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 s="20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U181"/>
    </row>
    <row r="182" spans="1:47" s="232" customFormat="1" ht="12.75" x14ac:dyDescent="0.2">
      <c r="A182" s="10"/>
      <c r="B182" s="18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 s="20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U182"/>
    </row>
    <row r="183" spans="1:47" s="232" customFormat="1" ht="12.75" x14ac:dyDescent="0.2">
      <c r="A183" s="10"/>
      <c r="B183" s="18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 s="20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U183"/>
    </row>
    <row r="184" spans="1:47" s="232" customFormat="1" ht="12.75" x14ac:dyDescent="0.2">
      <c r="A184" s="10"/>
      <c r="B184" s="18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 s="20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U184"/>
    </row>
    <row r="185" spans="1:47" s="232" customFormat="1" ht="12.75" x14ac:dyDescent="0.2">
      <c r="A185" s="10"/>
      <c r="B185" s="18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 s="20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U185"/>
    </row>
    <row r="186" spans="1:47" s="232" customFormat="1" ht="12.75" x14ac:dyDescent="0.2">
      <c r="A186" s="10"/>
      <c r="B186" s="18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 s="20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U186"/>
    </row>
    <row r="187" spans="1:47" s="232" customFormat="1" ht="12.75" x14ac:dyDescent="0.2">
      <c r="A187" s="10"/>
      <c r="B187" s="18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 s="20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U187"/>
    </row>
    <row r="188" spans="1:47" s="232" customFormat="1" ht="12.75" x14ac:dyDescent="0.2">
      <c r="A188" s="10"/>
      <c r="B188" s="18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 s="20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U188"/>
    </row>
    <row r="189" spans="1:47" s="232" customFormat="1" ht="12.75" x14ac:dyDescent="0.2">
      <c r="A189" s="10"/>
      <c r="B189" s="18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 s="20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U189"/>
    </row>
    <row r="190" spans="1:47" s="232" customFormat="1" ht="12.75" x14ac:dyDescent="0.2">
      <c r="A190" s="10"/>
      <c r="B190" s="18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 s="2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U190"/>
    </row>
    <row r="191" spans="1:47" s="232" customFormat="1" ht="12.75" x14ac:dyDescent="0.2">
      <c r="A191" s="10"/>
      <c r="B191" s="18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 s="20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U191"/>
    </row>
    <row r="192" spans="1:47" s="232" customFormat="1" ht="12.75" x14ac:dyDescent="0.2">
      <c r="A192" s="10"/>
      <c r="B192" s="18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 s="20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U192"/>
    </row>
    <row r="193" spans="1:47" s="232" customFormat="1" ht="12.75" x14ac:dyDescent="0.2">
      <c r="A193" s="10"/>
      <c r="B193" s="18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 s="20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U193"/>
    </row>
    <row r="194" spans="1:47" s="232" customFormat="1" ht="12.75" x14ac:dyDescent="0.2">
      <c r="A194" s="10"/>
      <c r="B194" s="18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 s="20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U194"/>
    </row>
    <row r="195" spans="1:47" s="232" customFormat="1" ht="12.75" x14ac:dyDescent="0.2">
      <c r="A195" s="10"/>
      <c r="B195" s="18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 s="20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U195"/>
    </row>
    <row r="196" spans="1:47" s="232" customFormat="1" ht="12.75" x14ac:dyDescent="0.2">
      <c r="A196" s="10"/>
      <c r="B196" s="18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 s="20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U196"/>
    </row>
    <row r="197" spans="1:47" s="232" customFormat="1" ht="12.75" x14ac:dyDescent="0.2">
      <c r="A197" s="10"/>
      <c r="B197" s="18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 s="20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U197"/>
    </row>
    <row r="198" spans="1:47" s="232" customFormat="1" ht="12.75" x14ac:dyDescent="0.2">
      <c r="A198" s="10"/>
      <c r="B198" s="18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 s="20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U198"/>
    </row>
    <row r="199" spans="1:47" s="232" customFormat="1" ht="12.75" x14ac:dyDescent="0.2">
      <c r="A199" s="10"/>
      <c r="B199" s="18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 s="20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U199"/>
    </row>
    <row r="200" spans="1:47" s="232" customFormat="1" ht="12.75" x14ac:dyDescent="0.2">
      <c r="A200" s="10"/>
      <c r="B200" s="18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 s="2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U200"/>
    </row>
    <row r="201" spans="1:47" s="232" customFormat="1" ht="12.75" x14ac:dyDescent="0.2">
      <c r="A201" s="10"/>
      <c r="B201" s="18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 s="20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U201"/>
    </row>
    <row r="202" spans="1:47" s="232" customFormat="1" ht="12.75" x14ac:dyDescent="0.2">
      <c r="A202" s="10"/>
      <c r="B202" s="18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 s="20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U202"/>
    </row>
    <row r="203" spans="1:47" s="232" customFormat="1" ht="12.75" x14ac:dyDescent="0.2">
      <c r="A203" s="10"/>
      <c r="B203" s="18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 s="20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U203"/>
    </row>
    <row r="204" spans="1:47" s="232" customFormat="1" ht="12.75" x14ac:dyDescent="0.2">
      <c r="A204" s="10"/>
      <c r="B204" s="18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 s="20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U204"/>
    </row>
    <row r="205" spans="1:47" s="232" customFormat="1" ht="12.75" x14ac:dyDescent="0.2">
      <c r="A205" s="10"/>
      <c r="B205" s="18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 s="20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U205"/>
    </row>
    <row r="206" spans="1:47" s="232" customFormat="1" ht="12.75" x14ac:dyDescent="0.2">
      <c r="A206" s="10"/>
      <c r="B206" s="18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 s="20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U206"/>
    </row>
    <row r="207" spans="1:47" s="232" customFormat="1" ht="12.75" x14ac:dyDescent="0.2">
      <c r="A207" s="10"/>
      <c r="B207" s="18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 s="20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U207"/>
    </row>
    <row r="208" spans="1:47" s="232" customFormat="1" ht="12.75" x14ac:dyDescent="0.2">
      <c r="A208" s="10"/>
      <c r="B208" s="18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 s="20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U208"/>
    </row>
    <row r="209" spans="1:47" s="232" customFormat="1" ht="12.75" x14ac:dyDescent="0.2">
      <c r="A209" s="10"/>
      <c r="B209" s="18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 s="20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U209"/>
    </row>
    <row r="210" spans="1:47" s="232" customFormat="1" ht="12.75" x14ac:dyDescent="0.2">
      <c r="A210" s="10"/>
      <c r="B210" s="18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 s="2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U210"/>
    </row>
    <row r="211" spans="1:47" s="232" customFormat="1" ht="12.75" x14ac:dyDescent="0.2">
      <c r="A211" s="10"/>
      <c r="B211" s="18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 s="20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U211"/>
    </row>
    <row r="212" spans="1:47" s="232" customFormat="1" ht="12.75" x14ac:dyDescent="0.2">
      <c r="A212" s="10"/>
      <c r="B212" s="18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 s="20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U212"/>
    </row>
    <row r="213" spans="1:47" s="232" customFormat="1" ht="12.75" x14ac:dyDescent="0.2">
      <c r="A213" s="10"/>
      <c r="B213" s="18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 s="20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U213"/>
    </row>
    <row r="214" spans="1:47" s="232" customFormat="1" ht="12.75" x14ac:dyDescent="0.2">
      <c r="A214" s="10"/>
      <c r="B214" s="18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 s="20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U214"/>
    </row>
    <row r="215" spans="1:47" s="232" customFormat="1" ht="12.75" x14ac:dyDescent="0.2">
      <c r="A215" s="10"/>
      <c r="B215" s="18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 s="20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U215"/>
    </row>
    <row r="216" spans="1:47" s="232" customFormat="1" ht="12.75" x14ac:dyDescent="0.2">
      <c r="A216" s="10"/>
      <c r="B216" s="18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 s="20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U216"/>
    </row>
    <row r="217" spans="1:47" s="232" customFormat="1" ht="12.75" x14ac:dyDescent="0.2">
      <c r="A217" s="10"/>
      <c r="B217" s="18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 s="20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U217"/>
    </row>
    <row r="218" spans="1:47" s="232" customFormat="1" ht="12.75" x14ac:dyDescent="0.2">
      <c r="A218" s="10"/>
      <c r="B218" s="18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 s="20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U218"/>
    </row>
    <row r="219" spans="1:47" s="232" customFormat="1" ht="12.75" x14ac:dyDescent="0.2">
      <c r="A219" s="10"/>
      <c r="B219" s="18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 s="20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U219"/>
    </row>
    <row r="220" spans="1:47" s="232" customFormat="1" ht="12.75" x14ac:dyDescent="0.2">
      <c r="A220" s="10"/>
      <c r="B220" s="18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 s="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U220"/>
    </row>
    <row r="221" spans="1:47" s="232" customFormat="1" ht="12.75" x14ac:dyDescent="0.2">
      <c r="A221" s="10"/>
      <c r="B221" s="18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 s="20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U221"/>
    </row>
    <row r="222" spans="1:47" s="232" customFormat="1" ht="12.75" x14ac:dyDescent="0.2">
      <c r="A222" s="10"/>
      <c r="B222" s="18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 s="20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U222"/>
    </row>
    <row r="223" spans="1:47" s="232" customFormat="1" ht="12.75" x14ac:dyDescent="0.2">
      <c r="A223" s="10"/>
      <c r="B223" s="18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 s="20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U223"/>
    </row>
    <row r="224" spans="1:47" s="232" customFormat="1" ht="12.75" x14ac:dyDescent="0.2">
      <c r="A224" s="10"/>
      <c r="B224" s="18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 s="20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U224"/>
    </row>
    <row r="225" spans="1:47" s="232" customFormat="1" ht="12.75" x14ac:dyDescent="0.2">
      <c r="A225" s="10"/>
      <c r="B225" s="18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 s="20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U225"/>
    </row>
    <row r="226" spans="1:47" s="232" customFormat="1" ht="12.75" x14ac:dyDescent="0.2">
      <c r="A226" s="10"/>
      <c r="B226" s="18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 s="20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U226"/>
    </row>
    <row r="227" spans="1:47" s="232" customFormat="1" ht="12.75" x14ac:dyDescent="0.2">
      <c r="A227" s="10"/>
      <c r="B227" s="18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 s="20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U227"/>
    </row>
    <row r="228" spans="1:47" s="232" customFormat="1" ht="12.75" x14ac:dyDescent="0.2">
      <c r="A228" s="10"/>
      <c r="B228" s="18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 s="20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U228"/>
    </row>
    <row r="229" spans="1:47" s="232" customFormat="1" ht="12.75" x14ac:dyDescent="0.2">
      <c r="A229" s="10"/>
      <c r="B229" s="18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 s="20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U229"/>
    </row>
    <row r="230" spans="1:47" s="232" customFormat="1" ht="12.75" x14ac:dyDescent="0.2">
      <c r="A230" s="10"/>
      <c r="B230" s="18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 s="2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U230"/>
    </row>
    <row r="231" spans="1:47" s="232" customFormat="1" ht="12.75" x14ac:dyDescent="0.2">
      <c r="A231" s="10"/>
      <c r="B231" s="18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 s="20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U231"/>
    </row>
    <row r="232" spans="1:47" s="232" customFormat="1" ht="12.75" x14ac:dyDescent="0.2">
      <c r="A232" s="10"/>
      <c r="B232" s="18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 s="20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U232"/>
    </row>
    <row r="233" spans="1:47" s="232" customFormat="1" ht="12.75" x14ac:dyDescent="0.2">
      <c r="A233" s="10"/>
      <c r="B233" s="18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 s="20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U233"/>
    </row>
    <row r="234" spans="1:47" s="232" customFormat="1" ht="12.75" x14ac:dyDescent="0.2">
      <c r="A234" s="10"/>
      <c r="B234" s="18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 s="20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U234"/>
    </row>
    <row r="235" spans="1:47" s="232" customFormat="1" ht="12.75" x14ac:dyDescent="0.2">
      <c r="A235" s="10"/>
      <c r="B235" s="18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 s="20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U235"/>
    </row>
    <row r="236" spans="1:47" s="232" customFormat="1" ht="12.75" x14ac:dyDescent="0.2">
      <c r="A236" s="10"/>
      <c r="B236" s="18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 s="20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U236"/>
    </row>
    <row r="237" spans="1:47" s="232" customFormat="1" ht="12.75" x14ac:dyDescent="0.2">
      <c r="A237" s="10"/>
      <c r="B237" s="18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 s="20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U237"/>
    </row>
    <row r="238" spans="1:47" s="232" customFormat="1" ht="12.75" x14ac:dyDescent="0.2">
      <c r="A238" s="10"/>
      <c r="B238" s="18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 s="20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U238"/>
    </row>
    <row r="239" spans="1:47" s="232" customFormat="1" ht="12.75" x14ac:dyDescent="0.2">
      <c r="A239" s="10"/>
      <c r="B239" s="18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 s="20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U239"/>
    </row>
    <row r="240" spans="1:47" s="232" customFormat="1" ht="12.75" x14ac:dyDescent="0.2">
      <c r="A240" s="10"/>
      <c r="B240" s="18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 s="2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U240"/>
    </row>
    <row r="241" spans="1:47" s="232" customFormat="1" ht="12.75" x14ac:dyDescent="0.2">
      <c r="A241" s="10"/>
      <c r="B241" s="18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 s="20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U241"/>
    </row>
    <row r="242" spans="1:47" s="232" customFormat="1" ht="12.75" x14ac:dyDescent="0.2">
      <c r="A242" s="10"/>
      <c r="B242" s="18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 s="20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U242"/>
    </row>
    <row r="243" spans="1:47" s="232" customFormat="1" ht="12.75" x14ac:dyDescent="0.2">
      <c r="A243" s="10"/>
      <c r="B243" s="18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 s="20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U243"/>
    </row>
    <row r="244" spans="1:47" s="232" customFormat="1" ht="12.75" x14ac:dyDescent="0.2">
      <c r="A244" s="10"/>
      <c r="B244" s="18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 s="20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U244"/>
    </row>
    <row r="245" spans="1:47" s="232" customFormat="1" ht="12.75" x14ac:dyDescent="0.2">
      <c r="A245" s="10"/>
      <c r="B245" s="18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 s="20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U245"/>
    </row>
    <row r="246" spans="1:47" s="232" customFormat="1" ht="12.75" x14ac:dyDescent="0.2">
      <c r="A246" s="10"/>
      <c r="B246" s="18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 s="20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U246"/>
    </row>
    <row r="247" spans="1:47" s="232" customFormat="1" ht="12.75" x14ac:dyDescent="0.2">
      <c r="A247" s="10"/>
      <c r="B247" s="18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 s="20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U247"/>
    </row>
    <row r="248" spans="1:47" s="232" customFormat="1" ht="12.75" x14ac:dyDescent="0.2">
      <c r="A248" s="10"/>
      <c r="B248" s="18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 s="20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U248"/>
    </row>
    <row r="249" spans="1:47" s="232" customFormat="1" ht="12.75" x14ac:dyDescent="0.2">
      <c r="A249" s="10"/>
      <c r="B249" s="18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 s="20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U249"/>
    </row>
    <row r="250" spans="1:47" s="232" customFormat="1" ht="12.75" x14ac:dyDescent="0.2">
      <c r="A250" s="10"/>
      <c r="B250" s="18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 s="2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U250"/>
    </row>
    <row r="251" spans="1:47" s="232" customFormat="1" ht="12.75" x14ac:dyDescent="0.2">
      <c r="A251" s="10"/>
      <c r="B251" s="18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 s="20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U251"/>
    </row>
    <row r="252" spans="1:47" s="232" customFormat="1" ht="12.75" x14ac:dyDescent="0.2">
      <c r="A252" s="10"/>
      <c r="B252" s="18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 s="20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U252"/>
    </row>
    <row r="253" spans="1:47" s="232" customFormat="1" ht="12.75" x14ac:dyDescent="0.2">
      <c r="A253" s="10"/>
      <c r="B253" s="18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 s="20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U253"/>
    </row>
    <row r="254" spans="1:47" s="232" customFormat="1" ht="12.75" x14ac:dyDescent="0.2">
      <c r="A254" s="10"/>
      <c r="B254" s="18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 s="20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U254"/>
    </row>
    <row r="255" spans="1:47" s="232" customFormat="1" ht="12.75" x14ac:dyDescent="0.2">
      <c r="A255" s="10"/>
      <c r="B255" s="18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 s="20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U255"/>
    </row>
    <row r="256" spans="1:47" s="232" customFormat="1" ht="12.75" x14ac:dyDescent="0.2">
      <c r="A256" s="10"/>
      <c r="B256" s="18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 s="20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U256"/>
    </row>
    <row r="257" spans="1:47" s="232" customFormat="1" ht="12.75" x14ac:dyDescent="0.2">
      <c r="A257" s="10"/>
      <c r="B257" s="18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 s="20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U257"/>
    </row>
    <row r="258" spans="1:47" s="232" customFormat="1" ht="12.75" x14ac:dyDescent="0.2">
      <c r="A258" s="10"/>
      <c r="B258" s="18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 s="20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U258"/>
    </row>
    <row r="259" spans="1:47" s="232" customFormat="1" ht="12.75" x14ac:dyDescent="0.2">
      <c r="A259" s="10"/>
      <c r="B259" s="18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 s="20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U259"/>
    </row>
    <row r="260" spans="1:47" s="232" customFormat="1" ht="12.75" x14ac:dyDescent="0.2">
      <c r="A260" s="10"/>
      <c r="B260" s="18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 s="2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U260"/>
    </row>
    <row r="261" spans="1:47" s="232" customFormat="1" ht="12.75" x14ac:dyDescent="0.2">
      <c r="A261" s="10"/>
      <c r="B261" s="18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 s="20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U261"/>
    </row>
    <row r="262" spans="1:47" s="232" customFormat="1" ht="12.75" x14ac:dyDescent="0.2">
      <c r="A262" s="10"/>
      <c r="B262" s="18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 s="20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U262"/>
    </row>
    <row r="263" spans="1:47" s="232" customFormat="1" ht="12.75" x14ac:dyDescent="0.2">
      <c r="A263" s="10"/>
      <c r="B263" s="18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 s="20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U263"/>
    </row>
    <row r="264" spans="1:47" s="232" customFormat="1" ht="12.75" x14ac:dyDescent="0.2">
      <c r="A264" s="10"/>
      <c r="B264" s="18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 s="20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U264"/>
    </row>
    <row r="265" spans="1:47" s="232" customFormat="1" ht="12.75" x14ac:dyDescent="0.2">
      <c r="A265" s="10"/>
      <c r="B265" s="18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 s="20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U265"/>
    </row>
    <row r="266" spans="1:47" s="232" customFormat="1" ht="12.75" x14ac:dyDescent="0.2">
      <c r="A266" s="10"/>
      <c r="B266" s="18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 s="20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U266"/>
    </row>
    <row r="267" spans="1:47" s="232" customFormat="1" ht="12.75" x14ac:dyDescent="0.2">
      <c r="A267" s="10"/>
      <c r="B267" s="18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 s="20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U267"/>
    </row>
    <row r="268" spans="1:47" s="232" customFormat="1" ht="12.75" x14ac:dyDescent="0.2">
      <c r="A268" s="10"/>
      <c r="B268" s="18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 s="20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U268"/>
    </row>
    <row r="269" spans="1:47" s="232" customFormat="1" ht="12.75" x14ac:dyDescent="0.2">
      <c r="A269" s="10"/>
      <c r="B269" s="18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 s="20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U269"/>
    </row>
    <row r="270" spans="1:47" s="232" customFormat="1" ht="12.75" x14ac:dyDescent="0.2">
      <c r="A270" s="10"/>
      <c r="B270" s="18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 s="2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U270"/>
    </row>
    <row r="271" spans="1:47" s="232" customFormat="1" ht="12.75" x14ac:dyDescent="0.2">
      <c r="A271" s="10"/>
      <c r="B271" s="18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 s="20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U271"/>
    </row>
    <row r="272" spans="1:47" s="232" customFormat="1" ht="12.75" x14ac:dyDescent="0.2">
      <c r="A272" s="10"/>
      <c r="B272" s="18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 s="20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U272"/>
    </row>
    <row r="273" spans="1:47" s="232" customFormat="1" ht="12.75" x14ac:dyDescent="0.2">
      <c r="A273" s="10"/>
      <c r="B273" s="18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 s="20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U273"/>
    </row>
    <row r="274" spans="1:47" s="232" customFormat="1" ht="12.75" x14ac:dyDescent="0.2">
      <c r="A274" s="10"/>
      <c r="B274" s="18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 s="20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U274"/>
    </row>
    <row r="275" spans="1:47" s="232" customFormat="1" ht="12.75" x14ac:dyDescent="0.2">
      <c r="A275" s="10"/>
      <c r="B275" s="18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 s="20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U275"/>
    </row>
    <row r="276" spans="1:47" s="232" customFormat="1" ht="12.75" x14ac:dyDescent="0.2">
      <c r="A276" s="10"/>
      <c r="B276" s="18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 s="20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U276"/>
    </row>
    <row r="277" spans="1:47" s="232" customFormat="1" ht="12.75" x14ac:dyDescent="0.2">
      <c r="A277" s="10"/>
      <c r="B277" s="18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 s="20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U277"/>
    </row>
    <row r="278" spans="1:47" s="232" customFormat="1" ht="12.75" x14ac:dyDescent="0.2">
      <c r="A278" s="10"/>
      <c r="B278" s="18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 s="20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U278"/>
    </row>
    <row r="279" spans="1:47" s="232" customFormat="1" ht="12.75" x14ac:dyDescent="0.2">
      <c r="A279" s="10"/>
      <c r="B279" s="18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 s="20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U279"/>
    </row>
    <row r="280" spans="1:47" s="232" customFormat="1" ht="12.75" x14ac:dyDescent="0.2">
      <c r="A280" s="10"/>
      <c r="B280" s="18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 s="2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U280"/>
    </row>
    <row r="281" spans="1:47" s="232" customFormat="1" ht="12.75" x14ac:dyDescent="0.2">
      <c r="A281" s="10"/>
      <c r="B281" s="18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 s="20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U281"/>
    </row>
    <row r="282" spans="1:47" s="232" customFormat="1" ht="12.75" x14ac:dyDescent="0.2">
      <c r="A282" s="10"/>
      <c r="B282" s="18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 s="20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U282"/>
    </row>
    <row r="283" spans="1:47" s="232" customFormat="1" ht="12.75" x14ac:dyDescent="0.2">
      <c r="A283" s="10"/>
      <c r="B283" s="18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 s="20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U283"/>
    </row>
    <row r="284" spans="1:47" s="232" customFormat="1" ht="12.75" x14ac:dyDescent="0.2">
      <c r="A284" s="10"/>
      <c r="B284" s="18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 s="20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U284"/>
    </row>
    <row r="285" spans="1:47" s="232" customFormat="1" ht="12.75" x14ac:dyDescent="0.2">
      <c r="A285" s="10"/>
      <c r="B285" s="18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 s="20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U285"/>
    </row>
    <row r="286" spans="1:47" s="232" customFormat="1" ht="12.75" x14ac:dyDescent="0.2">
      <c r="A286" s="10"/>
      <c r="B286" s="18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 s="20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U286"/>
    </row>
    <row r="287" spans="1:47" s="232" customFormat="1" ht="12.75" x14ac:dyDescent="0.2">
      <c r="A287" s="10"/>
      <c r="B287" s="18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 s="20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U287"/>
    </row>
    <row r="288" spans="1:47" s="232" customFormat="1" ht="12.75" x14ac:dyDescent="0.2">
      <c r="A288" s="10"/>
      <c r="B288" s="18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 s="20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U288"/>
    </row>
    <row r="289" spans="1:47" s="232" customFormat="1" ht="12.75" x14ac:dyDescent="0.2">
      <c r="A289" s="10"/>
      <c r="B289" s="18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 s="20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U289"/>
    </row>
    <row r="290" spans="1:47" s="232" customFormat="1" ht="12.75" x14ac:dyDescent="0.2">
      <c r="A290" s="10"/>
      <c r="B290" s="18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 s="2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U290"/>
    </row>
    <row r="291" spans="1:47" s="232" customFormat="1" ht="12.75" x14ac:dyDescent="0.2">
      <c r="A291" s="10"/>
      <c r="B291" s="18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 s="20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U291"/>
    </row>
    <row r="292" spans="1:47" s="232" customFormat="1" ht="12.75" x14ac:dyDescent="0.2">
      <c r="A292" s="10"/>
      <c r="B292" s="18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 s="20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U292"/>
    </row>
    <row r="293" spans="1:47" s="232" customFormat="1" ht="12.75" x14ac:dyDescent="0.2">
      <c r="A293" s="10"/>
      <c r="B293" s="18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 s="20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U293"/>
    </row>
    <row r="294" spans="1:47" s="232" customFormat="1" ht="12.75" x14ac:dyDescent="0.2">
      <c r="A294" s="10"/>
      <c r="B294" s="18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 s="20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U294"/>
    </row>
    <row r="295" spans="1:47" s="232" customFormat="1" ht="12.75" x14ac:dyDescent="0.2">
      <c r="A295" s="10"/>
      <c r="B295" s="18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 s="20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U295"/>
    </row>
    <row r="296" spans="1:47" s="232" customFormat="1" ht="12.75" x14ac:dyDescent="0.2">
      <c r="A296" s="10"/>
      <c r="B296" s="18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 s="20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U296"/>
    </row>
    <row r="297" spans="1:47" s="232" customFormat="1" ht="12.75" x14ac:dyDescent="0.2">
      <c r="A297" s="10"/>
      <c r="B297" s="18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 s="20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U297"/>
    </row>
    <row r="298" spans="1:47" s="232" customFormat="1" ht="12.75" x14ac:dyDescent="0.2">
      <c r="A298" s="10"/>
      <c r="B298" s="18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 s="20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U298"/>
    </row>
    <row r="299" spans="1:47" s="232" customFormat="1" ht="12.75" x14ac:dyDescent="0.2">
      <c r="A299" s="10"/>
      <c r="B299" s="18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 s="20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U299"/>
    </row>
    <row r="300" spans="1:47" s="232" customFormat="1" ht="12.75" x14ac:dyDescent="0.2">
      <c r="A300" s="10"/>
      <c r="B300" s="18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 s="2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U300"/>
    </row>
    <row r="301" spans="1:47" s="232" customFormat="1" ht="12.75" x14ac:dyDescent="0.2">
      <c r="A301" s="10"/>
      <c r="B301" s="18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 s="20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U301"/>
    </row>
    <row r="302" spans="1:47" s="232" customFormat="1" ht="12.75" x14ac:dyDescent="0.2">
      <c r="A302" s="10"/>
      <c r="B302" s="18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 s="20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U302"/>
    </row>
    <row r="303" spans="1:47" s="232" customFormat="1" ht="12.75" x14ac:dyDescent="0.2">
      <c r="A303" s="10"/>
      <c r="B303" s="18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 s="20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U303"/>
    </row>
    <row r="304" spans="1:47" s="232" customFormat="1" ht="12.75" x14ac:dyDescent="0.2">
      <c r="A304" s="10"/>
      <c r="B304" s="18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 s="20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U304"/>
    </row>
    <row r="305" spans="1:47" s="232" customFormat="1" ht="12.75" x14ac:dyDescent="0.2">
      <c r="A305" s="10"/>
      <c r="B305" s="18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 s="20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U305"/>
    </row>
    <row r="306" spans="1:47" s="232" customFormat="1" ht="12.75" x14ac:dyDescent="0.2">
      <c r="A306" s="10"/>
      <c r="B306" s="18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 s="20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U306"/>
    </row>
    <row r="307" spans="1:47" s="232" customFormat="1" ht="12.75" x14ac:dyDescent="0.2">
      <c r="A307" s="10"/>
      <c r="B307" s="18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 s="20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U307"/>
    </row>
    <row r="308" spans="1:47" s="232" customFormat="1" ht="12.75" x14ac:dyDescent="0.2">
      <c r="A308" s="10"/>
      <c r="B308" s="18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 s="20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U308"/>
    </row>
    <row r="309" spans="1:47" s="232" customFormat="1" ht="12.75" x14ac:dyDescent="0.2">
      <c r="A309" s="10"/>
      <c r="B309" s="18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 s="20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U309"/>
    </row>
    <row r="310" spans="1:47" s="232" customFormat="1" ht="12.75" x14ac:dyDescent="0.2">
      <c r="A310" s="10"/>
      <c r="B310" s="18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 s="2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U310"/>
    </row>
    <row r="311" spans="1:47" s="232" customFormat="1" ht="12.75" x14ac:dyDescent="0.2">
      <c r="A311" s="10"/>
      <c r="B311" s="18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 s="20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U311"/>
    </row>
    <row r="312" spans="1:47" s="232" customFormat="1" ht="12.75" x14ac:dyDescent="0.2">
      <c r="A312" s="10"/>
      <c r="B312" s="18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 s="20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U312"/>
    </row>
    <row r="313" spans="1:47" s="232" customFormat="1" ht="12.75" x14ac:dyDescent="0.2">
      <c r="A313" s="10"/>
      <c r="B313" s="18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 s="20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U313"/>
    </row>
    <row r="314" spans="1:47" s="232" customFormat="1" ht="12.75" x14ac:dyDescent="0.2">
      <c r="A314" s="10"/>
      <c r="B314" s="18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 s="20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U314"/>
    </row>
    <row r="315" spans="1:47" s="232" customFormat="1" ht="12.75" x14ac:dyDescent="0.2">
      <c r="A315" s="10"/>
      <c r="B315" s="18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 s="20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U315"/>
    </row>
    <row r="316" spans="1:47" s="232" customFormat="1" ht="12.75" x14ac:dyDescent="0.2">
      <c r="A316" s="10"/>
      <c r="B316" s="18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 s="20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U316"/>
    </row>
    <row r="317" spans="1:47" s="232" customFormat="1" ht="12.75" x14ac:dyDescent="0.2">
      <c r="A317" s="10"/>
      <c r="B317" s="18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 s="20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U317"/>
    </row>
    <row r="318" spans="1:47" s="232" customFormat="1" ht="12.75" x14ac:dyDescent="0.2">
      <c r="A318" s="10"/>
      <c r="B318" s="18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 s="20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U318"/>
    </row>
    <row r="319" spans="1:47" s="232" customFormat="1" ht="12.75" x14ac:dyDescent="0.2">
      <c r="A319" s="10"/>
      <c r="B319" s="18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 s="20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U319"/>
    </row>
    <row r="320" spans="1:47" s="232" customFormat="1" ht="12.75" x14ac:dyDescent="0.2">
      <c r="A320" s="10"/>
      <c r="B320" s="18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 s="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U320"/>
    </row>
    <row r="321" spans="1:47" s="232" customFormat="1" ht="12.75" x14ac:dyDescent="0.2">
      <c r="A321" s="10"/>
      <c r="B321" s="18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 s="20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U321"/>
    </row>
    <row r="322" spans="1:47" s="232" customFormat="1" ht="12.75" x14ac:dyDescent="0.2">
      <c r="A322" s="10"/>
      <c r="B322" s="18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 s="20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U322"/>
    </row>
    <row r="323" spans="1:47" s="232" customFormat="1" ht="12.75" x14ac:dyDescent="0.2">
      <c r="A323" s="10"/>
      <c r="B323" s="18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 s="20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U323"/>
    </row>
    <row r="324" spans="1:47" s="232" customFormat="1" ht="12.75" x14ac:dyDescent="0.2">
      <c r="A324" s="10"/>
      <c r="B324" s="18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 s="20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U324"/>
    </row>
    <row r="325" spans="1:47" s="232" customFormat="1" ht="12.75" x14ac:dyDescent="0.2">
      <c r="A325" s="10"/>
      <c r="B325" s="18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 s="20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U325"/>
    </row>
    <row r="326" spans="1:47" s="232" customFormat="1" ht="12.75" x14ac:dyDescent="0.2">
      <c r="A326" s="10"/>
      <c r="B326" s="18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 s="20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U326"/>
    </row>
    <row r="327" spans="1:47" s="232" customFormat="1" ht="12.75" x14ac:dyDescent="0.2">
      <c r="A327" s="10"/>
      <c r="B327" s="18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 s="20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U327"/>
    </row>
    <row r="328" spans="1:47" s="232" customFormat="1" ht="12.75" x14ac:dyDescent="0.2">
      <c r="A328" s="10"/>
      <c r="B328" s="18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 s="20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U328"/>
    </row>
    <row r="329" spans="1:47" s="232" customFormat="1" ht="12.75" x14ac:dyDescent="0.2">
      <c r="A329" s="10"/>
      <c r="B329" s="18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 s="20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U329"/>
    </row>
    <row r="330" spans="1:47" s="232" customFormat="1" ht="12.75" x14ac:dyDescent="0.2">
      <c r="A330" s="10"/>
      <c r="B330" s="18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 s="2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U330"/>
    </row>
    <row r="331" spans="1:47" s="232" customFormat="1" ht="12.75" x14ac:dyDescent="0.2">
      <c r="A331" s="10"/>
      <c r="B331" s="18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 s="20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U331"/>
    </row>
    <row r="332" spans="1:47" s="232" customFormat="1" ht="12.75" x14ac:dyDescent="0.2">
      <c r="A332" s="10"/>
      <c r="B332" s="18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 s="20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U332"/>
    </row>
    <row r="333" spans="1:47" s="232" customFormat="1" ht="12.75" x14ac:dyDescent="0.2">
      <c r="A333" s="10"/>
      <c r="B333" s="18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 s="20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U333"/>
    </row>
    <row r="334" spans="1:47" s="232" customFormat="1" ht="12.75" x14ac:dyDescent="0.2">
      <c r="A334" s="10"/>
      <c r="B334" s="18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 s="20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U334"/>
    </row>
    <row r="335" spans="1:47" s="232" customFormat="1" ht="12.75" x14ac:dyDescent="0.2">
      <c r="A335" s="10"/>
      <c r="B335" s="18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 s="20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U335"/>
    </row>
    <row r="336" spans="1:47" s="232" customFormat="1" ht="12.75" x14ac:dyDescent="0.2">
      <c r="A336" s="10"/>
      <c r="B336" s="18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 s="20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U336"/>
    </row>
    <row r="337" spans="1:47" s="232" customFormat="1" ht="12.75" x14ac:dyDescent="0.2">
      <c r="A337" s="10"/>
      <c r="B337" s="18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 s="20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U337"/>
    </row>
    <row r="338" spans="1:47" s="232" customFormat="1" ht="12.75" x14ac:dyDescent="0.2">
      <c r="A338" s="10"/>
      <c r="B338" s="18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 s="20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U338"/>
    </row>
    <row r="339" spans="1:47" s="232" customFormat="1" ht="12.75" x14ac:dyDescent="0.2">
      <c r="A339" s="10"/>
      <c r="B339" s="18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 s="20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U339"/>
    </row>
    <row r="340" spans="1:47" s="232" customFormat="1" ht="12.75" x14ac:dyDescent="0.2">
      <c r="A340" s="10"/>
      <c r="B340" s="18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 s="2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U340"/>
    </row>
    <row r="341" spans="1:47" s="232" customFormat="1" ht="12.75" x14ac:dyDescent="0.2">
      <c r="A341" s="10"/>
      <c r="B341" s="18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 s="20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U341"/>
    </row>
    <row r="342" spans="1:47" s="232" customFormat="1" ht="12.75" x14ac:dyDescent="0.2">
      <c r="A342" s="10"/>
      <c r="B342" s="18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 s="20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U342"/>
    </row>
    <row r="343" spans="1:47" s="232" customFormat="1" ht="12.75" x14ac:dyDescent="0.2">
      <c r="A343" s="10"/>
      <c r="B343" s="18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 s="20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U343"/>
    </row>
    <row r="344" spans="1:47" s="232" customFormat="1" ht="12.75" x14ac:dyDescent="0.2">
      <c r="A344" s="10"/>
      <c r="B344" s="18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 s="20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U344"/>
    </row>
    <row r="345" spans="1:47" s="232" customFormat="1" ht="12.75" x14ac:dyDescent="0.2">
      <c r="A345" s="10"/>
      <c r="B345" s="18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 s="20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U345"/>
    </row>
    <row r="346" spans="1:47" s="232" customFormat="1" ht="12.75" x14ac:dyDescent="0.2">
      <c r="A346" s="10"/>
      <c r="B346" s="18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 s="20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U346"/>
    </row>
    <row r="347" spans="1:47" s="232" customFormat="1" ht="12.75" x14ac:dyDescent="0.2">
      <c r="A347" s="10"/>
      <c r="B347" s="18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 s="20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U347"/>
    </row>
    <row r="348" spans="1:47" s="232" customFormat="1" ht="12.75" x14ac:dyDescent="0.2">
      <c r="A348" s="10"/>
      <c r="B348" s="18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 s="20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U348"/>
    </row>
    <row r="349" spans="1:47" s="232" customFormat="1" ht="12.75" x14ac:dyDescent="0.2">
      <c r="A349" s="10"/>
      <c r="B349" s="18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 s="20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U349"/>
    </row>
    <row r="350" spans="1:47" s="232" customFormat="1" ht="12.75" x14ac:dyDescent="0.2">
      <c r="A350" s="10"/>
      <c r="B350" s="18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 s="2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U350"/>
    </row>
    <row r="351" spans="1:47" s="232" customFormat="1" ht="12.75" x14ac:dyDescent="0.2">
      <c r="A351" s="10"/>
      <c r="B351" s="18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 s="20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U351"/>
    </row>
    <row r="352" spans="1:47" s="232" customFormat="1" ht="12.75" x14ac:dyDescent="0.2">
      <c r="A352" s="10"/>
      <c r="B352" s="18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 s="20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U352"/>
    </row>
    <row r="353" spans="1:47" s="232" customFormat="1" ht="12.75" x14ac:dyDescent="0.2">
      <c r="A353" s="10"/>
      <c r="B353" s="18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 s="20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U353"/>
    </row>
    <row r="354" spans="1:47" s="232" customFormat="1" ht="12.75" x14ac:dyDescent="0.2">
      <c r="A354" s="10"/>
      <c r="B354" s="18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 s="20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U354"/>
    </row>
    <row r="355" spans="1:47" s="232" customFormat="1" ht="12.75" x14ac:dyDescent="0.2">
      <c r="A355" s="10"/>
      <c r="B355" s="18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 s="20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U355"/>
    </row>
    <row r="356" spans="1:47" s="232" customFormat="1" ht="12.75" x14ac:dyDescent="0.2">
      <c r="A356" s="10"/>
      <c r="B356" s="18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 s="20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U356"/>
    </row>
    <row r="357" spans="1:47" s="232" customFormat="1" ht="12.75" x14ac:dyDescent="0.2">
      <c r="A357" s="10"/>
      <c r="B357" s="18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 s="20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U357"/>
    </row>
    <row r="358" spans="1:47" s="232" customFormat="1" ht="12.75" x14ac:dyDescent="0.2">
      <c r="A358" s="10"/>
      <c r="B358" s="18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 s="20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U358"/>
    </row>
    <row r="359" spans="1:47" s="232" customFormat="1" ht="12.75" x14ac:dyDescent="0.2">
      <c r="A359" s="10"/>
      <c r="B359" s="18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 s="20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U359"/>
    </row>
    <row r="360" spans="1:47" s="232" customFormat="1" ht="12.75" x14ac:dyDescent="0.2">
      <c r="A360" s="10"/>
      <c r="B360" s="18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 s="2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U360"/>
    </row>
    <row r="361" spans="1:47" s="232" customFormat="1" ht="12.75" x14ac:dyDescent="0.2">
      <c r="A361" s="10"/>
      <c r="B361" s="18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 s="20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U361"/>
    </row>
    <row r="362" spans="1:47" s="232" customFormat="1" ht="12.75" x14ac:dyDescent="0.2">
      <c r="A362" s="10"/>
      <c r="B362" s="18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 s="20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U362"/>
    </row>
    <row r="363" spans="1:47" s="232" customFormat="1" ht="12.75" x14ac:dyDescent="0.2">
      <c r="A363" s="10"/>
      <c r="B363" s="18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 s="20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U363"/>
    </row>
    <row r="364" spans="1:47" s="232" customFormat="1" ht="12.75" x14ac:dyDescent="0.2">
      <c r="A364" s="10"/>
      <c r="B364" s="18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 s="20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U364"/>
    </row>
    <row r="365" spans="1:47" s="232" customFormat="1" ht="12.75" x14ac:dyDescent="0.2">
      <c r="A365" s="10"/>
      <c r="B365" s="18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 s="20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U365"/>
    </row>
    <row r="366" spans="1:47" s="232" customFormat="1" ht="12.75" x14ac:dyDescent="0.2">
      <c r="A366" s="10"/>
      <c r="B366" s="18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 s="20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U366"/>
    </row>
    <row r="367" spans="1:47" s="232" customFormat="1" ht="12.75" x14ac:dyDescent="0.2">
      <c r="A367" s="10"/>
      <c r="B367" s="18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 s="20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U367"/>
    </row>
    <row r="368" spans="1:47" s="232" customFormat="1" ht="12.75" x14ac:dyDescent="0.2">
      <c r="A368" s="10"/>
      <c r="B368" s="18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 s="20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U368"/>
    </row>
    <row r="369" spans="1:47" s="232" customFormat="1" ht="12.75" x14ac:dyDescent="0.2">
      <c r="A369" s="10"/>
      <c r="B369" s="18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 s="20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U369"/>
    </row>
    <row r="370" spans="1:47" s="232" customFormat="1" ht="12.75" x14ac:dyDescent="0.2">
      <c r="A370" s="10"/>
      <c r="B370" s="18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 s="2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U370"/>
    </row>
    <row r="371" spans="1:47" s="232" customFormat="1" ht="12.75" x14ac:dyDescent="0.2">
      <c r="A371" s="10"/>
      <c r="B371" s="18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 s="20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U371"/>
    </row>
    <row r="372" spans="1:47" s="232" customFormat="1" ht="12.75" x14ac:dyDescent="0.2">
      <c r="A372" s="10"/>
      <c r="B372" s="18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 s="20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U372"/>
    </row>
    <row r="373" spans="1:47" s="232" customFormat="1" ht="12.75" x14ac:dyDescent="0.2">
      <c r="A373" s="10"/>
      <c r="B373" s="18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 s="20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U373"/>
    </row>
    <row r="374" spans="1:47" s="232" customFormat="1" ht="12.75" x14ac:dyDescent="0.2">
      <c r="A374" s="10"/>
      <c r="B374" s="18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 s="20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U374"/>
    </row>
    <row r="375" spans="1:47" s="232" customFormat="1" ht="12.75" x14ac:dyDescent="0.2">
      <c r="A375" s="10"/>
      <c r="B375" s="18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 s="20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U375"/>
    </row>
    <row r="376" spans="1:47" s="232" customFormat="1" ht="12.75" x14ac:dyDescent="0.2">
      <c r="A376" s="10"/>
      <c r="B376" s="18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 s="20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U376"/>
    </row>
    <row r="377" spans="1:47" s="232" customFormat="1" ht="12.75" x14ac:dyDescent="0.2">
      <c r="A377" s="10"/>
      <c r="B377" s="18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 s="20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U377"/>
    </row>
    <row r="378" spans="1:47" s="232" customFormat="1" ht="12.75" x14ac:dyDescent="0.2">
      <c r="A378" s="10"/>
      <c r="B378" s="18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 s="20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U378"/>
    </row>
    <row r="379" spans="1:47" s="232" customFormat="1" ht="12.75" x14ac:dyDescent="0.2">
      <c r="A379" s="10"/>
      <c r="B379" s="18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 s="20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U379"/>
    </row>
    <row r="380" spans="1:47" s="232" customFormat="1" ht="12.75" x14ac:dyDescent="0.2">
      <c r="A380" s="10"/>
      <c r="B380" s="18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 s="2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U380"/>
    </row>
    <row r="381" spans="1:47" s="232" customFormat="1" ht="12.75" x14ac:dyDescent="0.2">
      <c r="A381" s="10"/>
      <c r="B381" s="18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 s="20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U381"/>
    </row>
    <row r="382" spans="1:47" s="232" customFormat="1" ht="12.75" x14ac:dyDescent="0.2">
      <c r="A382" s="10"/>
      <c r="B382" s="18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 s="20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U382"/>
    </row>
    <row r="383" spans="1:47" s="232" customFormat="1" ht="12.75" x14ac:dyDescent="0.2">
      <c r="A383" s="10"/>
      <c r="B383" s="18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 s="20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U383"/>
    </row>
    <row r="384" spans="1:47" s="232" customFormat="1" ht="12.75" x14ac:dyDescent="0.2">
      <c r="A384" s="10"/>
      <c r="B384" s="18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 s="20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U384"/>
    </row>
    <row r="385" spans="1:47" s="232" customFormat="1" ht="12.75" x14ac:dyDescent="0.2">
      <c r="A385" s="10"/>
      <c r="B385" s="18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 s="20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U385"/>
    </row>
    <row r="386" spans="1:47" s="232" customFormat="1" ht="12.75" x14ac:dyDescent="0.2">
      <c r="A386" s="10"/>
      <c r="B386" s="18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 s="20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U386"/>
    </row>
    <row r="387" spans="1:47" s="232" customFormat="1" ht="12.75" x14ac:dyDescent="0.2">
      <c r="A387" s="10"/>
      <c r="B387" s="18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 s="20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U387"/>
    </row>
    <row r="388" spans="1:47" s="232" customFormat="1" ht="12.75" x14ac:dyDescent="0.2">
      <c r="A388" s="10"/>
      <c r="B388" s="18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 s="20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U388"/>
    </row>
    <row r="389" spans="1:47" s="232" customFormat="1" ht="12.75" x14ac:dyDescent="0.2">
      <c r="A389" s="10"/>
      <c r="B389" s="18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 s="20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U389"/>
    </row>
    <row r="390" spans="1:47" s="232" customFormat="1" ht="12.75" x14ac:dyDescent="0.2">
      <c r="A390" s="10"/>
      <c r="B390" s="18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 s="2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U390"/>
    </row>
    <row r="391" spans="1:47" s="232" customFormat="1" ht="12.75" x14ac:dyDescent="0.2">
      <c r="A391" s="10"/>
      <c r="B391" s="18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 s="20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U391"/>
    </row>
    <row r="392" spans="1:47" s="232" customFormat="1" ht="12.75" x14ac:dyDescent="0.2">
      <c r="A392" s="10"/>
      <c r="B392" s="18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 s="20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U392"/>
    </row>
    <row r="393" spans="1:47" s="232" customFormat="1" ht="12.75" x14ac:dyDescent="0.2">
      <c r="A393" s="10"/>
      <c r="B393" s="18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 s="20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U393"/>
    </row>
    <row r="394" spans="1:47" s="232" customFormat="1" ht="12.75" x14ac:dyDescent="0.2">
      <c r="A394" s="10"/>
      <c r="B394" s="18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 s="20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U394"/>
    </row>
    <row r="395" spans="1:47" s="232" customFormat="1" ht="12.75" x14ac:dyDescent="0.2">
      <c r="A395" s="10"/>
      <c r="B395" s="18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 s="20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U395"/>
    </row>
    <row r="396" spans="1:47" s="232" customFormat="1" ht="12.75" x14ac:dyDescent="0.2">
      <c r="A396" s="10"/>
      <c r="B396" s="18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 s="20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U396"/>
    </row>
    <row r="397" spans="1:47" s="232" customFormat="1" ht="12.75" x14ac:dyDescent="0.2">
      <c r="A397" s="10"/>
      <c r="B397" s="18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 s="20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U397"/>
    </row>
    <row r="398" spans="1:47" s="232" customFormat="1" ht="12.75" x14ac:dyDescent="0.2">
      <c r="A398" s="10"/>
      <c r="B398" s="18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 s="20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U398"/>
    </row>
    <row r="399" spans="1:47" s="232" customFormat="1" ht="12.75" x14ac:dyDescent="0.2">
      <c r="A399" s="10"/>
      <c r="B399" s="18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 s="20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U399"/>
    </row>
    <row r="400" spans="1:47" s="232" customFormat="1" ht="12.75" x14ac:dyDescent="0.2">
      <c r="A400" s="10"/>
      <c r="B400" s="18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 s="2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U400"/>
    </row>
    <row r="401" spans="1:47" s="232" customFormat="1" ht="12.75" x14ac:dyDescent="0.2">
      <c r="A401" s="10"/>
      <c r="B401" s="18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 s="20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U401"/>
    </row>
    <row r="402" spans="1:47" s="232" customFormat="1" ht="12.75" x14ac:dyDescent="0.2">
      <c r="A402" s="10"/>
      <c r="B402" s="18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 s="20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U402"/>
    </row>
    <row r="403" spans="1:47" s="232" customFormat="1" ht="12.75" x14ac:dyDescent="0.2">
      <c r="A403" s="10"/>
      <c r="B403" s="18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 s="20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U403"/>
    </row>
    <row r="404" spans="1:47" s="232" customFormat="1" ht="12.75" x14ac:dyDescent="0.2">
      <c r="A404" s="10"/>
      <c r="B404" s="18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 s="20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U404"/>
    </row>
    <row r="405" spans="1:47" s="232" customFormat="1" ht="12.75" x14ac:dyDescent="0.2">
      <c r="A405" s="10"/>
      <c r="B405" s="18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 s="20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U405"/>
    </row>
    <row r="406" spans="1:47" s="232" customFormat="1" ht="12.75" x14ac:dyDescent="0.2">
      <c r="A406" s="10"/>
      <c r="B406" s="18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 s="20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U406"/>
    </row>
    <row r="407" spans="1:47" s="232" customFormat="1" ht="12.75" x14ac:dyDescent="0.2">
      <c r="A407" s="10"/>
      <c r="B407" s="18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 s="20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U407"/>
    </row>
    <row r="408" spans="1:47" s="232" customFormat="1" ht="12.75" x14ac:dyDescent="0.2">
      <c r="A408" s="10"/>
      <c r="B408" s="18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 s="20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U408"/>
    </row>
    <row r="409" spans="1:47" s="232" customFormat="1" ht="12.75" x14ac:dyDescent="0.2">
      <c r="A409" s="10"/>
      <c r="B409" s="18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 s="20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U409"/>
    </row>
    <row r="410" spans="1:47" s="232" customFormat="1" ht="12.75" x14ac:dyDescent="0.2">
      <c r="A410" s="10"/>
      <c r="B410" s="18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 s="2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U410"/>
    </row>
    <row r="411" spans="1:47" s="232" customFormat="1" ht="12.75" x14ac:dyDescent="0.2">
      <c r="A411" s="10"/>
      <c r="B411" s="18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 s="20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U411"/>
    </row>
    <row r="412" spans="1:47" s="232" customFormat="1" ht="12.75" x14ac:dyDescent="0.2">
      <c r="A412" s="10"/>
      <c r="B412" s="18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 s="20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U412"/>
    </row>
    <row r="413" spans="1:47" s="232" customFormat="1" ht="12.75" x14ac:dyDescent="0.2">
      <c r="A413" s="10"/>
      <c r="B413" s="18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 s="20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U413"/>
    </row>
    <row r="414" spans="1:47" s="232" customFormat="1" ht="12.75" x14ac:dyDescent="0.2">
      <c r="A414" s="10"/>
      <c r="B414" s="18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 s="20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U414"/>
    </row>
    <row r="415" spans="1:47" s="232" customFormat="1" ht="12.75" x14ac:dyDescent="0.2">
      <c r="A415" s="10"/>
      <c r="B415" s="18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 s="20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U415"/>
    </row>
    <row r="416" spans="1:47" s="232" customFormat="1" ht="12.75" x14ac:dyDescent="0.2">
      <c r="A416" s="10"/>
      <c r="B416" s="18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 s="20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U416"/>
    </row>
    <row r="417" spans="1:47" s="232" customFormat="1" ht="12.75" x14ac:dyDescent="0.2">
      <c r="A417" s="10"/>
      <c r="B417" s="18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 s="20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U417"/>
    </row>
    <row r="418" spans="1:47" s="232" customFormat="1" ht="12.75" x14ac:dyDescent="0.2">
      <c r="A418" s="10"/>
      <c r="B418" s="18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 s="20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U418"/>
    </row>
    <row r="419" spans="1:47" s="232" customFormat="1" ht="12.75" x14ac:dyDescent="0.2">
      <c r="A419" s="10"/>
      <c r="B419" s="18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 s="20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U419"/>
    </row>
    <row r="420" spans="1:47" s="232" customFormat="1" ht="12.75" x14ac:dyDescent="0.2">
      <c r="A420" s="10"/>
      <c r="B420" s="18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 s="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U420"/>
    </row>
    <row r="421" spans="1:47" s="232" customFormat="1" ht="12.75" x14ac:dyDescent="0.2">
      <c r="A421" s="10"/>
      <c r="B421" s="18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 s="20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U421"/>
    </row>
    <row r="422" spans="1:47" s="232" customFormat="1" ht="12.75" x14ac:dyDescent="0.2">
      <c r="A422" s="10"/>
      <c r="B422" s="18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 s="20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U422"/>
    </row>
    <row r="423" spans="1:47" s="232" customFormat="1" ht="12.75" x14ac:dyDescent="0.2">
      <c r="A423" s="10"/>
      <c r="B423" s="18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 s="20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U423"/>
    </row>
    <row r="424" spans="1:47" s="232" customFormat="1" ht="12.75" x14ac:dyDescent="0.2">
      <c r="A424" s="10"/>
      <c r="B424" s="18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 s="20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U424"/>
    </row>
    <row r="425" spans="1:47" s="232" customFormat="1" ht="12.75" x14ac:dyDescent="0.2">
      <c r="A425" s="10"/>
      <c r="B425" s="18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 s="20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U425"/>
    </row>
    <row r="426" spans="1:47" s="232" customFormat="1" ht="12.75" x14ac:dyDescent="0.2">
      <c r="A426" s="10"/>
      <c r="B426" s="18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 s="20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U426"/>
    </row>
    <row r="427" spans="1:47" s="232" customFormat="1" ht="12.75" x14ac:dyDescent="0.2">
      <c r="A427" s="10"/>
      <c r="B427" s="18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 s="20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U427"/>
    </row>
    <row r="428" spans="1:47" s="232" customFormat="1" ht="12.75" x14ac:dyDescent="0.2">
      <c r="A428" s="10"/>
      <c r="B428" s="18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 s="20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U428"/>
    </row>
    <row r="429" spans="1:47" s="232" customFormat="1" ht="12.75" x14ac:dyDescent="0.2">
      <c r="A429" s="10"/>
      <c r="B429" s="18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 s="20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U429"/>
    </row>
    <row r="430" spans="1:47" s="232" customFormat="1" ht="12.75" x14ac:dyDescent="0.2">
      <c r="A430" s="10"/>
      <c r="B430" s="18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 s="2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U430"/>
    </row>
    <row r="431" spans="1:47" s="232" customFormat="1" ht="12.75" x14ac:dyDescent="0.2">
      <c r="A431" s="10"/>
      <c r="B431" s="18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 s="20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U431"/>
    </row>
    <row r="432" spans="1:47" s="232" customFormat="1" ht="12.75" x14ac:dyDescent="0.2">
      <c r="A432" s="10"/>
      <c r="B432" s="18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 s="20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U432"/>
    </row>
    <row r="433" spans="1:47" s="232" customFormat="1" ht="12.75" x14ac:dyDescent="0.2">
      <c r="A433" s="10"/>
      <c r="B433" s="18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 s="20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U433"/>
    </row>
    <row r="434" spans="1:47" s="232" customFormat="1" ht="12.75" x14ac:dyDescent="0.2">
      <c r="A434" s="10"/>
      <c r="B434" s="18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 s="20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U434"/>
    </row>
    <row r="435" spans="1:47" s="232" customFormat="1" ht="12.75" x14ac:dyDescent="0.2">
      <c r="A435" s="10"/>
      <c r="B435" s="18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 s="20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U435"/>
    </row>
    <row r="436" spans="1:47" s="232" customFormat="1" ht="12.75" x14ac:dyDescent="0.2">
      <c r="A436" s="10"/>
      <c r="B436" s="18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 s="20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U436"/>
    </row>
    <row r="437" spans="1:47" s="232" customFormat="1" ht="12.75" x14ac:dyDescent="0.2">
      <c r="A437" s="10"/>
      <c r="B437" s="18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 s="20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U437"/>
    </row>
    <row r="438" spans="1:47" s="232" customFormat="1" ht="12.75" x14ac:dyDescent="0.2">
      <c r="A438" s="10"/>
      <c r="B438" s="18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 s="20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U438"/>
    </row>
    <row r="439" spans="1:47" s="232" customFormat="1" ht="12.75" x14ac:dyDescent="0.2">
      <c r="A439" s="10"/>
      <c r="B439" s="18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 s="20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U439"/>
    </row>
    <row r="440" spans="1:47" s="232" customFormat="1" ht="12.75" x14ac:dyDescent="0.2">
      <c r="A440" s="10"/>
      <c r="B440" s="18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 s="2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U440"/>
    </row>
    <row r="441" spans="1:47" s="232" customFormat="1" ht="12.75" x14ac:dyDescent="0.2">
      <c r="A441" s="10"/>
      <c r="B441" s="18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 s="20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U441"/>
    </row>
    <row r="442" spans="1:47" s="232" customFormat="1" ht="12.75" x14ac:dyDescent="0.2">
      <c r="A442" s="10"/>
      <c r="B442" s="18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 s="20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U442"/>
    </row>
    <row r="443" spans="1:47" s="232" customFormat="1" ht="12.75" x14ac:dyDescent="0.2">
      <c r="A443" s="10"/>
      <c r="B443" s="18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 s="20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U443"/>
    </row>
    <row r="444" spans="1:47" s="232" customFormat="1" ht="12.75" x14ac:dyDescent="0.2">
      <c r="A444" s="10"/>
      <c r="B444" s="18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 s="20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U444"/>
    </row>
    <row r="445" spans="1:47" s="232" customFormat="1" ht="12.75" x14ac:dyDescent="0.2">
      <c r="A445" s="10"/>
      <c r="B445" s="18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 s="20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U445"/>
    </row>
    <row r="446" spans="1:47" s="232" customFormat="1" ht="12.75" x14ac:dyDescent="0.2">
      <c r="A446" s="10"/>
      <c r="B446" s="18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 s="20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U446"/>
    </row>
    <row r="447" spans="1:47" s="232" customFormat="1" ht="12.75" x14ac:dyDescent="0.2">
      <c r="A447" s="10"/>
      <c r="B447" s="18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 s="20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U447"/>
    </row>
    <row r="448" spans="1:47" s="232" customFormat="1" ht="12.75" x14ac:dyDescent="0.2">
      <c r="A448" s="10"/>
      <c r="B448" s="18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 s="20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U448"/>
    </row>
    <row r="449" spans="1:47" s="232" customFormat="1" ht="12.75" x14ac:dyDescent="0.2">
      <c r="A449" s="10"/>
      <c r="B449" s="18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 s="20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U449"/>
    </row>
    <row r="450" spans="1:47" s="232" customFormat="1" ht="12.75" x14ac:dyDescent="0.2">
      <c r="A450" s="10"/>
      <c r="B450" s="18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 s="2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U450"/>
    </row>
    <row r="451" spans="1:47" s="232" customFormat="1" ht="12.75" x14ac:dyDescent="0.2">
      <c r="A451" s="10"/>
      <c r="B451" s="18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 s="20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U451"/>
    </row>
    <row r="452" spans="1:47" s="232" customFormat="1" ht="12.75" x14ac:dyDescent="0.2">
      <c r="A452" s="10"/>
      <c r="B452" s="18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 s="20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U452"/>
    </row>
    <row r="453" spans="1:47" s="232" customFormat="1" ht="12.75" x14ac:dyDescent="0.2">
      <c r="A453" s="10"/>
      <c r="B453" s="18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 s="20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U453"/>
    </row>
    <row r="454" spans="1:47" s="232" customFormat="1" ht="12.75" x14ac:dyDescent="0.2">
      <c r="A454" s="10"/>
      <c r="B454" s="18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 s="20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U454"/>
    </row>
    <row r="455" spans="1:47" s="232" customFormat="1" ht="12.75" x14ac:dyDescent="0.2">
      <c r="A455" s="10"/>
      <c r="B455" s="18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 s="20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U455"/>
    </row>
    <row r="456" spans="1:47" s="232" customFormat="1" ht="12.75" x14ac:dyDescent="0.2">
      <c r="A456" s="10"/>
      <c r="B456" s="18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 s="20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U456"/>
    </row>
    <row r="457" spans="1:47" s="232" customFormat="1" ht="12.75" x14ac:dyDescent="0.2">
      <c r="A457" s="10"/>
      <c r="B457" s="18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 s="20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U457"/>
    </row>
    <row r="458" spans="1:47" s="232" customFormat="1" ht="12.75" x14ac:dyDescent="0.2">
      <c r="A458" s="10"/>
      <c r="B458" s="18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 s="20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U458"/>
    </row>
    <row r="459" spans="1:47" s="232" customFormat="1" ht="12.75" x14ac:dyDescent="0.2">
      <c r="A459" s="10"/>
      <c r="B459" s="18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 s="20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U459"/>
    </row>
    <row r="460" spans="1:47" s="232" customFormat="1" ht="12.75" x14ac:dyDescent="0.2">
      <c r="A460" s="10"/>
      <c r="B460" s="18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 s="2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U460"/>
    </row>
    <row r="461" spans="1:47" s="232" customFormat="1" ht="12.75" x14ac:dyDescent="0.2">
      <c r="A461" s="10"/>
      <c r="B461" s="18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 s="20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U461"/>
    </row>
    <row r="462" spans="1:47" s="232" customFormat="1" ht="12.75" x14ac:dyDescent="0.2">
      <c r="A462" s="10"/>
      <c r="B462" s="18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 s="20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U462"/>
    </row>
    <row r="463" spans="1:47" s="232" customFormat="1" ht="12.75" x14ac:dyDescent="0.2">
      <c r="A463" s="10"/>
      <c r="B463" s="18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 s="20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U463"/>
    </row>
    <row r="464" spans="1:47" s="232" customFormat="1" ht="12.75" x14ac:dyDescent="0.2">
      <c r="A464" s="10"/>
      <c r="B464" s="18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 s="20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U464"/>
    </row>
    <row r="465" spans="1:47" s="232" customFormat="1" ht="12.75" x14ac:dyDescent="0.2">
      <c r="A465" s="10"/>
      <c r="B465" s="18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 s="20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U465"/>
    </row>
    <row r="466" spans="1:47" s="232" customFormat="1" ht="12.75" x14ac:dyDescent="0.2">
      <c r="A466" s="10"/>
      <c r="B466" s="18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 s="20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U466"/>
    </row>
    <row r="467" spans="1:47" s="232" customFormat="1" ht="12.75" x14ac:dyDescent="0.2">
      <c r="A467" s="10"/>
      <c r="B467" s="18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 s="20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U467"/>
    </row>
    <row r="468" spans="1:47" s="232" customFormat="1" ht="12.75" x14ac:dyDescent="0.2">
      <c r="A468" s="10"/>
      <c r="B468" s="18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 s="20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U468"/>
    </row>
    <row r="469" spans="1:47" s="232" customFormat="1" ht="12.75" x14ac:dyDescent="0.2">
      <c r="A469" s="10"/>
      <c r="B469" s="18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 s="20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U469"/>
    </row>
    <row r="470" spans="1:47" s="232" customFormat="1" ht="12.75" x14ac:dyDescent="0.2">
      <c r="A470" s="10"/>
      <c r="B470" s="18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 s="2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U470"/>
    </row>
    <row r="471" spans="1:47" s="232" customFormat="1" ht="12.75" x14ac:dyDescent="0.2">
      <c r="A471" s="10"/>
      <c r="B471" s="18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 s="20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U471"/>
    </row>
    <row r="472" spans="1:47" s="232" customFormat="1" ht="12.75" x14ac:dyDescent="0.2">
      <c r="A472" s="10"/>
      <c r="B472" s="18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 s="20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U472"/>
    </row>
    <row r="473" spans="1:47" s="232" customFormat="1" ht="12.75" x14ac:dyDescent="0.2">
      <c r="A473" s="10"/>
      <c r="B473" s="18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 s="20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U473"/>
    </row>
    <row r="474" spans="1:47" s="232" customFormat="1" ht="12.75" x14ac:dyDescent="0.2">
      <c r="A474" s="10"/>
      <c r="B474" s="18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 s="20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U474"/>
    </row>
    <row r="475" spans="1:47" s="232" customFormat="1" ht="12.75" x14ac:dyDescent="0.2">
      <c r="A475" s="10"/>
      <c r="B475" s="18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 s="20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U475"/>
    </row>
    <row r="476" spans="1:47" s="232" customFormat="1" ht="12.75" x14ac:dyDescent="0.2">
      <c r="A476" s="10"/>
      <c r="B476" s="18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 s="20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U476"/>
    </row>
    <row r="477" spans="1:47" s="232" customFormat="1" ht="12.75" x14ac:dyDescent="0.2">
      <c r="A477" s="10"/>
      <c r="B477" s="18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 s="20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U477"/>
    </row>
    <row r="478" spans="1:47" s="232" customFormat="1" ht="12.75" x14ac:dyDescent="0.2">
      <c r="A478" s="10"/>
      <c r="B478" s="18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 s="20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U478"/>
    </row>
    <row r="479" spans="1:47" s="232" customFormat="1" ht="12.75" x14ac:dyDescent="0.2">
      <c r="A479" s="10"/>
      <c r="B479" s="18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 s="20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U479"/>
    </row>
    <row r="480" spans="1:47" s="232" customFormat="1" ht="12.75" x14ac:dyDescent="0.2">
      <c r="A480" s="10"/>
      <c r="B480" s="18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 s="2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U480"/>
    </row>
    <row r="481" spans="1:47" s="232" customFormat="1" ht="12.75" x14ac:dyDescent="0.2">
      <c r="A481" s="10"/>
      <c r="B481" s="18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 s="20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U481"/>
    </row>
    <row r="482" spans="1:47" s="232" customFormat="1" ht="12.75" x14ac:dyDescent="0.2">
      <c r="A482" s="10"/>
      <c r="B482" s="18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 s="20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U482"/>
    </row>
    <row r="483" spans="1:47" s="232" customFormat="1" ht="12.75" x14ac:dyDescent="0.2">
      <c r="A483" s="10"/>
      <c r="B483" s="18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 s="20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U483"/>
    </row>
    <row r="484" spans="1:47" s="232" customFormat="1" ht="12.75" x14ac:dyDescent="0.2">
      <c r="A484" s="10"/>
      <c r="B484" s="18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 s="20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U484"/>
    </row>
    <row r="485" spans="1:47" s="232" customFormat="1" ht="12.75" x14ac:dyDescent="0.2">
      <c r="A485" s="10"/>
      <c r="B485" s="18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 s="20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U485"/>
    </row>
    <row r="486" spans="1:47" s="232" customFormat="1" ht="12.75" x14ac:dyDescent="0.2">
      <c r="A486" s="10"/>
      <c r="B486" s="18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 s="20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U486"/>
    </row>
    <row r="487" spans="1:47" s="232" customFormat="1" ht="12.75" x14ac:dyDescent="0.2">
      <c r="A487" s="10"/>
      <c r="B487" s="18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 s="20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U487"/>
    </row>
    <row r="488" spans="1:47" s="232" customFormat="1" ht="12.75" x14ac:dyDescent="0.2">
      <c r="A488" s="10"/>
      <c r="B488" s="18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 s="20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U488"/>
    </row>
    <row r="489" spans="1:47" s="232" customFormat="1" ht="12.75" x14ac:dyDescent="0.2">
      <c r="A489" s="10"/>
      <c r="B489" s="18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 s="20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U489"/>
    </row>
    <row r="490" spans="1:47" s="232" customFormat="1" ht="12.75" x14ac:dyDescent="0.2">
      <c r="A490" s="10"/>
      <c r="B490" s="18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 s="2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U490"/>
    </row>
    <row r="491" spans="1:47" s="232" customFormat="1" ht="12.75" x14ac:dyDescent="0.2">
      <c r="A491" s="10"/>
      <c r="B491" s="18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 s="20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U491"/>
    </row>
    <row r="492" spans="1:47" s="232" customFormat="1" ht="12.75" x14ac:dyDescent="0.2">
      <c r="A492" s="10"/>
      <c r="B492" s="18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 s="20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U492"/>
    </row>
    <row r="493" spans="1:47" s="232" customFormat="1" ht="12.75" x14ac:dyDescent="0.2">
      <c r="A493" s="10"/>
      <c r="B493" s="18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 s="20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U493"/>
    </row>
    <row r="494" spans="1:47" s="232" customFormat="1" ht="12.75" x14ac:dyDescent="0.2">
      <c r="A494" s="10"/>
      <c r="B494" s="18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 s="20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U494"/>
    </row>
    <row r="495" spans="1:47" s="232" customFormat="1" ht="12.75" x14ac:dyDescent="0.2">
      <c r="A495" s="10"/>
      <c r="B495" s="18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 s="20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U495"/>
    </row>
    <row r="496" spans="1:47" s="232" customFormat="1" ht="12.75" x14ac:dyDescent="0.2">
      <c r="A496" s="10"/>
      <c r="B496" s="18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 s="20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U496"/>
    </row>
    <row r="497" spans="1:47" s="232" customFormat="1" ht="12.75" x14ac:dyDescent="0.2">
      <c r="A497" s="10"/>
      <c r="B497" s="18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 s="20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U497"/>
    </row>
    <row r="498" spans="1:47" s="232" customFormat="1" ht="12.75" x14ac:dyDescent="0.2">
      <c r="A498" s="10"/>
      <c r="B498" s="18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 s="20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U498"/>
    </row>
    <row r="499" spans="1:47" s="232" customFormat="1" ht="12.75" x14ac:dyDescent="0.2">
      <c r="A499" s="10"/>
      <c r="B499" s="18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 s="20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U499"/>
    </row>
    <row r="500" spans="1:47" s="232" customFormat="1" ht="12.75" x14ac:dyDescent="0.2">
      <c r="A500" s="10"/>
      <c r="B500" s="18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 s="2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U500"/>
    </row>
    <row r="501" spans="1:47" s="232" customFormat="1" ht="12.75" x14ac:dyDescent="0.2">
      <c r="A501" s="10"/>
      <c r="B501" s="18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 s="20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U501"/>
    </row>
    <row r="502" spans="1:47" s="232" customFormat="1" ht="12.75" x14ac:dyDescent="0.2">
      <c r="A502" s="10"/>
      <c r="B502" s="18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 s="20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U502"/>
    </row>
    <row r="503" spans="1:47" s="232" customFormat="1" ht="12.75" x14ac:dyDescent="0.2">
      <c r="A503" s="10"/>
      <c r="B503" s="18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 s="20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U503"/>
    </row>
    <row r="504" spans="1:47" s="232" customFormat="1" ht="12.75" x14ac:dyDescent="0.2">
      <c r="A504" s="10"/>
      <c r="B504" s="18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 s="20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U504"/>
    </row>
    <row r="505" spans="1:47" s="232" customFormat="1" ht="12.75" x14ac:dyDescent="0.2">
      <c r="A505" s="10"/>
      <c r="B505" s="18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 s="20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U505"/>
    </row>
    <row r="506" spans="1:47" s="232" customFormat="1" ht="12.75" x14ac:dyDescent="0.2">
      <c r="A506" s="10"/>
      <c r="B506" s="18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 s="20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U506"/>
    </row>
    <row r="507" spans="1:47" s="232" customFormat="1" ht="12.75" x14ac:dyDescent="0.2">
      <c r="A507" s="10"/>
      <c r="B507" s="18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 s="20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U507"/>
    </row>
    <row r="508" spans="1:47" s="232" customFormat="1" ht="12.75" x14ac:dyDescent="0.2">
      <c r="A508" s="10"/>
      <c r="B508" s="18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 s="20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U508"/>
    </row>
    <row r="509" spans="1:47" s="232" customFormat="1" ht="12.75" x14ac:dyDescent="0.2">
      <c r="A509" s="10"/>
      <c r="B509" s="18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 s="20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U509"/>
    </row>
    <row r="510" spans="1:47" s="232" customFormat="1" ht="12.75" x14ac:dyDescent="0.2">
      <c r="A510" s="10"/>
      <c r="B510" s="18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 s="2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U510"/>
    </row>
    <row r="511" spans="1:47" s="232" customFormat="1" ht="12.75" x14ac:dyDescent="0.2">
      <c r="A511" s="10"/>
      <c r="B511" s="18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 s="20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U511"/>
    </row>
    <row r="512" spans="1:47" s="232" customFormat="1" ht="12.75" x14ac:dyDescent="0.2">
      <c r="A512" s="10"/>
      <c r="B512" s="18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 s="20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U512"/>
    </row>
    <row r="513" spans="1:47" s="232" customFormat="1" ht="12.75" x14ac:dyDescent="0.2">
      <c r="A513" s="10"/>
      <c r="B513" s="18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 s="20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U513"/>
    </row>
    <row r="514" spans="1:47" s="232" customFormat="1" ht="12.75" x14ac:dyDescent="0.2">
      <c r="A514" s="10"/>
      <c r="B514" s="18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 s="20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U514"/>
    </row>
    <row r="515" spans="1:47" s="232" customFormat="1" ht="12.75" x14ac:dyDescent="0.2">
      <c r="A515" s="10"/>
      <c r="B515" s="18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 s="20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U515"/>
    </row>
    <row r="516" spans="1:47" s="232" customFormat="1" ht="12.75" x14ac:dyDescent="0.2">
      <c r="A516" s="10"/>
      <c r="B516" s="18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 s="20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U516"/>
    </row>
    <row r="517" spans="1:47" s="232" customFormat="1" ht="12.75" x14ac:dyDescent="0.2">
      <c r="A517" s="10"/>
      <c r="B517" s="18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 s="20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U517"/>
    </row>
    <row r="518" spans="1:47" s="232" customFormat="1" ht="12.75" x14ac:dyDescent="0.2">
      <c r="A518" s="10"/>
      <c r="B518" s="18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 s="20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U518"/>
    </row>
    <row r="519" spans="1:47" s="232" customFormat="1" ht="12.75" x14ac:dyDescent="0.2">
      <c r="A519" s="10"/>
      <c r="B519" s="18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 s="20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U519"/>
    </row>
    <row r="520" spans="1:47" s="232" customFormat="1" ht="12.75" x14ac:dyDescent="0.2">
      <c r="A520" s="10"/>
      <c r="B520" s="18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 s="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U520"/>
    </row>
    <row r="521" spans="1:47" s="232" customFormat="1" ht="12.75" x14ac:dyDescent="0.2">
      <c r="A521" s="10"/>
      <c r="B521" s="18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 s="20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U521"/>
    </row>
    <row r="522" spans="1:47" s="232" customFormat="1" ht="12.75" x14ac:dyDescent="0.2">
      <c r="A522" s="10"/>
      <c r="B522" s="18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 s="20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U522"/>
    </row>
    <row r="523" spans="1:47" s="232" customFormat="1" ht="12.75" x14ac:dyDescent="0.2">
      <c r="A523" s="10"/>
      <c r="B523" s="18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 s="20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U523"/>
    </row>
    <row r="524" spans="1:47" s="232" customFormat="1" ht="12.75" x14ac:dyDescent="0.2">
      <c r="A524" s="10"/>
      <c r="B524" s="18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 s="20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U524"/>
    </row>
    <row r="525" spans="1:47" s="232" customFormat="1" ht="12.75" x14ac:dyDescent="0.2">
      <c r="A525" s="10"/>
      <c r="B525" s="18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 s="20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U525"/>
    </row>
    <row r="526" spans="1:47" s="232" customFormat="1" ht="12.75" x14ac:dyDescent="0.2">
      <c r="A526" s="10"/>
      <c r="B526" s="18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 s="20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U526"/>
    </row>
    <row r="527" spans="1:47" s="232" customFormat="1" ht="12.75" x14ac:dyDescent="0.2">
      <c r="A527" s="10"/>
      <c r="B527" s="18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 s="20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U527"/>
    </row>
    <row r="528" spans="1:47" s="232" customFormat="1" ht="12.75" x14ac:dyDescent="0.2">
      <c r="A528" s="10"/>
      <c r="B528" s="18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 s="20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U528"/>
    </row>
    <row r="529" spans="1:47" s="232" customFormat="1" ht="12.75" x14ac:dyDescent="0.2">
      <c r="A529" s="10"/>
      <c r="B529" s="18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 s="20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U529"/>
    </row>
    <row r="530" spans="1:47" s="232" customFormat="1" ht="12.75" x14ac:dyDescent="0.2">
      <c r="A530" s="10"/>
      <c r="B530" s="18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 s="2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U530"/>
    </row>
    <row r="531" spans="1:47" s="232" customFormat="1" ht="12.75" x14ac:dyDescent="0.2">
      <c r="A531" s="10"/>
      <c r="B531" s="18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 s="20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U531"/>
    </row>
    <row r="532" spans="1:47" s="232" customFormat="1" ht="12.75" x14ac:dyDescent="0.2">
      <c r="A532" s="10"/>
      <c r="B532" s="18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 s="20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U532"/>
    </row>
    <row r="533" spans="1:47" s="232" customFormat="1" ht="12.75" x14ac:dyDescent="0.2">
      <c r="A533" s="10"/>
      <c r="B533" s="18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 s="20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U533"/>
    </row>
    <row r="534" spans="1:47" s="232" customFormat="1" ht="12.75" x14ac:dyDescent="0.2">
      <c r="A534" s="10"/>
      <c r="B534" s="18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 s="20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U534"/>
    </row>
    <row r="535" spans="1:47" s="232" customFormat="1" ht="12.75" x14ac:dyDescent="0.2">
      <c r="A535" s="10"/>
      <c r="B535" s="18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 s="20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U535"/>
    </row>
    <row r="536" spans="1:47" s="232" customFormat="1" ht="12.75" x14ac:dyDescent="0.2">
      <c r="A536" s="10"/>
      <c r="B536" s="18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 s="20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U536"/>
    </row>
    <row r="537" spans="1:47" s="232" customFormat="1" ht="12.75" x14ac:dyDescent="0.2">
      <c r="A537" s="10"/>
      <c r="B537" s="18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 s="20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U537"/>
    </row>
    <row r="538" spans="1:47" s="232" customFormat="1" ht="12.75" x14ac:dyDescent="0.2">
      <c r="A538" s="10"/>
      <c r="B538" s="18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 s="20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U538"/>
    </row>
    <row r="539" spans="1:47" s="232" customFormat="1" ht="12.75" x14ac:dyDescent="0.2">
      <c r="A539" s="10"/>
      <c r="B539" s="18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 s="20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U539"/>
    </row>
    <row r="540" spans="1:47" s="232" customFormat="1" ht="12.75" x14ac:dyDescent="0.2">
      <c r="A540" s="10"/>
      <c r="B540" s="18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 s="2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U540"/>
    </row>
    <row r="541" spans="1:47" s="232" customFormat="1" ht="12.75" x14ac:dyDescent="0.2">
      <c r="A541" s="10"/>
      <c r="B541" s="18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 s="20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U541"/>
    </row>
    <row r="542" spans="1:47" s="232" customFormat="1" ht="12.75" x14ac:dyDescent="0.2">
      <c r="A542" s="10"/>
      <c r="B542" s="18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 s="20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U542"/>
    </row>
    <row r="543" spans="1:47" s="232" customFormat="1" ht="12.75" x14ac:dyDescent="0.2">
      <c r="A543" s="10"/>
      <c r="B543" s="18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 s="20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U543"/>
    </row>
    <row r="544" spans="1:47" s="232" customFormat="1" ht="12.75" x14ac:dyDescent="0.2">
      <c r="A544" s="10"/>
      <c r="B544" s="18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 s="20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U544"/>
    </row>
    <row r="545" spans="1:47" s="232" customFormat="1" ht="12.75" x14ac:dyDescent="0.2">
      <c r="A545" s="10"/>
      <c r="B545" s="18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 s="20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U545"/>
    </row>
    <row r="546" spans="1:47" s="232" customFormat="1" ht="12.75" x14ac:dyDescent="0.2">
      <c r="A546" s="10"/>
      <c r="B546" s="18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 s="20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U546"/>
    </row>
    <row r="547" spans="1:47" s="232" customFormat="1" ht="12.75" x14ac:dyDescent="0.2">
      <c r="A547" s="10"/>
      <c r="B547" s="18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 s="20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U547"/>
    </row>
    <row r="548" spans="1:47" s="232" customFormat="1" ht="12.75" x14ac:dyDescent="0.2">
      <c r="A548" s="10"/>
      <c r="B548" s="18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 s="20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U548"/>
    </row>
    <row r="549" spans="1:47" s="232" customFormat="1" ht="12.75" x14ac:dyDescent="0.2">
      <c r="A549" s="10"/>
      <c r="B549" s="18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 s="20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U549"/>
    </row>
    <row r="550" spans="1:47" s="232" customFormat="1" ht="12.75" x14ac:dyDescent="0.2">
      <c r="A550" s="10"/>
      <c r="B550" s="18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 s="2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U550"/>
    </row>
    <row r="551" spans="1:47" s="232" customFormat="1" ht="12.75" x14ac:dyDescent="0.2">
      <c r="A551" s="10"/>
      <c r="B551" s="18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 s="20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U551"/>
    </row>
    <row r="552" spans="1:47" s="232" customFormat="1" ht="12.75" x14ac:dyDescent="0.2">
      <c r="A552" s="10"/>
      <c r="B552" s="18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 s="20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U552"/>
    </row>
    <row r="553" spans="1:47" s="232" customFormat="1" ht="12.75" x14ac:dyDescent="0.2">
      <c r="A553" s="10"/>
      <c r="B553" s="18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 s="20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U553"/>
    </row>
    <row r="554" spans="1:47" s="232" customFormat="1" ht="12.75" x14ac:dyDescent="0.2">
      <c r="A554" s="10"/>
      <c r="B554" s="18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 s="20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U554"/>
    </row>
    <row r="555" spans="1:47" s="232" customFormat="1" ht="12.75" x14ac:dyDescent="0.2">
      <c r="A555" s="10"/>
      <c r="B555" s="18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 s="20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U555"/>
    </row>
    <row r="556" spans="1:47" s="232" customFormat="1" ht="12.75" x14ac:dyDescent="0.2">
      <c r="A556" s="10"/>
      <c r="B556" s="18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 s="20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U556"/>
    </row>
    <row r="557" spans="1:47" s="232" customFormat="1" ht="12.75" x14ac:dyDescent="0.2">
      <c r="A557" s="10"/>
      <c r="B557" s="18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 s="20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U557"/>
    </row>
    <row r="558" spans="1:47" s="232" customFormat="1" ht="12.75" x14ac:dyDescent="0.2">
      <c r="A558" s="10"/>
      <c r="B558" s="18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 s="20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U558"/>
    </row>
    <row r="559" spans="1:47" s="232" customFormat="1" ht="12.75" x14ac:dyDescent="0.2">
      <c r="A559" s="10"/>
      <c r="B559" s="18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 s="20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U559"/>
    </row>
    <row r="560" spans="1:47" s="232" customFormat="1" ht="12.75" x14ac:dyDescent="0.2">
      <c r="A560" s="10"/>
      <c r="B560" s="18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 s="2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U560"/>
    </row>
    <row r="561" spans="1:47" s="232" customFormat="1" ht="12.75" x14ac:dyDescent="0.2">
      <c r="A561" s="10"/>
      <c r="B561" s="18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 s="20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U561"/>
    </row>
    <row r="562" spans="1:47" s="232" customFormat="1" ht="12.75" x14ac:dyDescent="0.2">
      <c r="A562" s="10"/>
      <c r="B562" s="18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 s="20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U562"/>
    </row>
    <row r="563" spans="1:47" s="232" customFormat="1" ht="12.75" x14ac:dyDescent="0.2">
      <c r="A563" s="10"/>
      <c r="B563" s="18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 s="20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U563"/>
    </row>
    <row r="564" spans="1:47" s="232" customFormat="1" ht="12.75" x14ac:dyDescent="0.2">
      <c r="A564" s="10"/>
      <c r="B564" s="18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 s="20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U564"/>
    </row>
    <row r="565" spans="1:47" s="232" customFormat="1" ht="12.75" x14ac:dyDescent="0.2">
      <c r="A565" s="10"/>
      <c r="B565" s="18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 s="20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U565"/>
    </row>
    <row r="566" spans="1:47" s="232" customFormat="1" ht="12.75" x14ac:dyDescent="0.2">
      <c r="A566" s="10"/>
      <c r="B566" s="18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 s="20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U566"/>
    </row>
    <row r="567" spans="1:47" s="232" customFormat="1" ht="12.75" x14ac:dyDescent="0.2">
      <c r="A567" s="10"/>
      <c r="B567" s="18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 s="20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U567"/>
    </row>
    <row r="568" spans="1:47" s="232" customFormat="1" ht="12.75" x14ac:dyDescent="0.2">
      <c r="A568" s="10"/>
      <c r="B568" s="18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 s="20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U568"/>
    </row>
    <row r="569" spans="1:47" s="232" customFormat="1" ht="12.75" x14ac:dyDescent="0.2">
      <c r="A569" s="10"/>
      <c r="B569" s="18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 s="20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U569"/>
    </row>
    <row r="570" spans="1:47" s="232" customFormat="1" ht="12.75" x14ac:dyDescent="0.2">
      <c r="A570" s="10"/>
      <c r="B570" s="18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 s="2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U570"/>
    </row>
    <row r="571" spans="1:47" s="232" customFormat="1" ht="12.75" x14ac:dyDescent="0.2">
      <c r="A571" s="10"/>
      <c r="B571" s="18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 s="20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U571"/>
    </row>
    <row r="572" spans="1:47" s="232" customFormat="1" ht="12.75" x14ac:dyDescent="0.2">
      <c r="A572" s="10"/>
      <c r="B572" s="18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 s="20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U572"/>
    </row>
    <row r="573" spans="1:47" s="232" customFormat="1" ht="12.75" x14ac:dyDescent="0.2">
      <c r="A573" s="10"/>
      <c r="B573" s="18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 s="20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U573"/>
    </row>
    <row r="574" spans="1:47" s="232" customFormat="1" ht="12.75" x14ac:dyDescent="0.2">
      <c r="A574" s="10"/>
      <c r="B574" s="18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 s="20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U574"/>
    </row>
    <row r="575" spans="1:47" s="232" customFormat="1" ht="12.75" x14ac:dyDescent="0.2">
      <c r="A575" s="10"/>
      <c r="B575" s="18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 s="20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U575"/>
    </row>
    <row r="576" spans="1:47" s="232" customFormat="1" ht="12.75" x14ac:dyDescent="0.2">
      <c r="A576" s="10"/>
      <c r="B576" s="18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 s="20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U576"/>
    </row>
    <row r="577" spans="1:47" s="232" customFormat="1" ht="12.75" x14ac:dyDescent="0.2">
      <c r="A577" s="10"/>
      <c r="B577" s="18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 s="20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U577"/>
    </row>
    <row r="578" spans="1:47" s="232" customFormat="1" ht="12.75" x14ac:dyDescent="0.2">
      <c r="A578" s="10"/>
      <c r="B578" s="18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 s="20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U578"/>
    </row>
    <row r="579" spans="1:47" s="232" customFormat="1" ht="12.75" x14ac:dyDescent="0.2">
      <c r="A579" s="10"/>
      <c r="B579" s="18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 s="20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U579"/>
    </row>
    <row r="580" spans="1:47" s="232" customFormat="1" ht="12.75" x14ac:dyDescent="0.2">
      <c r="A580" s="10"/>
      <c r="B580" s="18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 s="2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U580"/>
    </row>
    <row r="581" spans="1:47" s="232" customFormat="1" ht="12.75" x14ac:dyDescent="0.2">
      <c r="A581" s="10"/>
      <c r="B581" s="18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 s="20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U581"/>
    </row>
    <row r="582" spans="1:47" s="232" customFormat="1" ht="12.75" x14ac:dyDescent="0.2">
      <c r="A582" s="10"/>
      <c r="B582" s="18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 s="20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U582"/>
    </row>
    <row r="583" spans="1:47" s="232" customFormat="1" ht="12.75" x14ac:dyDescent="0.2">
      <c r="A583" s="10"/>
      <c r="B583" s="18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 s="20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U583"/>
    </row>
    <row r="584" spans="1:47" s="232" customFormat="1" ht="12.75" x14ac:dyDescent="0.2">
      <c r="A584" s="10"/>
      <c r="B584" s="18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 s="20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U584"/>
    </row>
    <row r="585" spans="1:47" s="232" customFormat="1" ht="12.75" x14ac:dyDescent="0.2">
      <c r="A585" s="10"/>
      <c r="B585" s="18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 s="20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U585"/>
    </row>
    <row r="586" spans="1:47" s="232" customFormat="1" ht="12.75" x14ac:dyDescent="0.2">
      <c r="A586" s="10"/>
      <c r="B586" s="18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 s="20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U586"/>
    </row>
    <row r="587" spans="1:47" s="232" customFormat="1" ht="12.75" x14ac:dyDescent="0.2">
      <c r="A587" s="10"/>
      <c r="B587" s="18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 s="20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U587"/>
    </row>
    <row r="588" spans="1:47" s="232" customFormat="1" ht="12.75" x14ac:dyDescent="0.2">
      <c r="A588" s="10"/>
      <c r="B588" s="18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 s="20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U588"/>
    </row>
    <row r="589" spans="1:47" s="232" customFormat="1" ht="12.75" x14ac:dyDescent="0.2">
      <c r="A589" s="10"/>
      <c r="B589" s="18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 s="20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U589"/>
    </row>
    <row r="590" spans="1:47" s="232" customFormat="1" ht="12.75" x14ac:dyDescent="0.2">
      <c r="A590" s="10"/>
      <c r="B590" s="18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 s="2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U590"/>
    </row>
    <row r="591" spans="1:47" s="232" customFormat="1" ht="12.75" x14ac:dyDescent="0.2">
      <c r="A591" s="10"/>
      <c r="B591" s="18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 s="20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U591"/>
    </row>
    <row r="592" spans="1:47" s="232" customFormat="1" ht="12.75" x14ac:dyDescent="0.2">
      <c r="A592" s="10"/>
      <c r="B592" s="18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 s="20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U592"/>
    </row>
    <row r="593" spans="1:47" s="232" customFormat="1" ht="12.75" x14ac:dyDescent="0.2">
      <c r="A593" s="10"/>
      <c r="B593" s="18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 s="20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U593"/>
    </row>
    <row r="594" spans="1:47" s="232" customFormat="1" ht="12.75" x14ac:dyDescent="0.2">
      <c r="A594" s="10"/>
      <c r="B594" s="18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 s="20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U594"/>
    </row>
    <row r="595" spans="1:47" s="232" customFormat="1" ht="12.75" x14ac:dyDescent="0.2">
      <c r="A595" s="10"/>
      <c r="B595" s="18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 s="20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U595"/>
    </row>
    <row r="596" spans="1:47" s="232" customFormat="1" ht="12.75" x14ac:dyDescent="0.2">
      <c r="A596" s="10"/>
      <c r="B596" s="18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 s="20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U596"/>
    </row>
    <row r="597" spans="1:47" s="232" customFormat="1" ht="12.75" x14ac:dyDescent="0.2">
      <c r="A597" s="10"/>
      <c r="B597" s="18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 s="20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U597"/>
    </row>
    <row r="598" spans="1:47" s="232" customFormat="1" ht="12.75" x14ac:dyDescent="0.2">
      <c r="A598" s="10"/>
      <c r="B598" s="18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 s="20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U598"/>
    </row>
    <row r="599" spans="1:47" s="232" customFormat="1" ht="12.75" x14ac:dyDescent="0.2">
      <c r="A599" s="10"/>
      <c r="B599" s="18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 s="20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U599"/>
    </row>
    <row r="600" spans="1:47" s="232" customFormat="1" ht="12.75" x14ac:dyDescent="0.2">
      <c r="A600" s="10"/>
      <c r="B600" s="18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 s="2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U600"/>
    </row>
    <row r="601" spans="1:47" s="232" customFormat="1" ht="12.75" x14ac:dyDescent="0.2">
      <c r="A601" s="10"/>
      <c r="B601" s="18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 s="20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U601"/>
    </row>
    <row r="602" spans="1:47" s="232" customFormat="1" ht="12.75" x14ac:dyDescent="0.2">
      <c r="A602" s="10"/>
      <c r="B602" s="18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 s="20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U602"/>
    </row>
    <row r="603" spans="1:47" s="232" customFormat="1" ht="12.75" x14ac:dyDescent="0.2">
      <c r="A603" s="10"/>
      <c r="B603" s="18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 s="20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U603"/>
    </row>
    <row r="604" spans="1:47" s="232" customFormat="1" ht="12.75" x14ac:dyDescent="0.2">
      <c r="A604" s="10"/>
      <c r="B604" s="18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 s="20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U604"/>
    </row>
    <row r="605" spans="1:47" s="232" customFormat="1" ht="12.75" x14ac:dyDescent="0.2">
      <c r="A605" s="10"/>
      <c r="B605" s="18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 s="20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U605"/>
    </row>
    <row r="606" spans="1:47" s="232" customFormat="1" ht="12.75" x14ac:dyDescent="0.2">
      <c r="A606" s="10"/>
      <c r="B606" s="18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 s="20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U606"/>
    </row>
    <row r="607" spans="1:47" s="232" customFormat="1" ht="12.75" x14ac:dyDescent="0.2">
      <c r="A607" s="10"/>
      <c r="B607" s="18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 s="20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U607"/>
    </row>
    <row r="608" spans="1:47" s="232" customFormat="1" ht="12.75" x14ac:dyDescent="0.2">
      <c r="A608" s="10"/>
      <c r="B608" s="18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 s="20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U608"/>
    </row>
    <row r="609" spans="1:47" s="232" customFormat="1" ht="12.75" x14ac:dyDescent="0.2">
      <c r="A609" s="10"/>
      <c r="B609" s="18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 s="20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U609"/>
    </row>
    <row r="610" spans="1:47" s="232" customFormat="1" ht="12.75" x14ac:dyDescent="0.2">
      <c r="A610" s="10"/>
      <c r="B610" s="18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 s="2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U610"/>
    </row>
    <row r="611" spans="1:47" s="232" customFormat="1" ht="12.75" x14ac:dyDescent="0.2">
      <c r="A611" s="10"/>
      <c r="B611" s="18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 s="20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U611"/>
    </row>
    <row r="612" spans="1:47" s="232" customFormat="1" ht="12.75" x14ac:dyDescent="0.2">
      <c r="A612" s="10"/>
      <c r="B612" s="18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 s="20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U612"/>
    </row>
    <row r="613" spans="1:47" s="232" customFormat="1" ht="12.75" x14ac:dyDescent="0.2">
      <c r="A613" s="10"/>
      <c r="B613" s="18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 s="20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U613"/>
    </row>
    <row r="614" spans="1:47" s="232" customFormat="1" ht="12.75" x14ac:dyDescent="0.2">
      <c r="A614" s="10"/>
      <c r="B614" s="18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 s="20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U614"/>
    </row>
    <row r="615" spans="1:47" s="232" customFormat="1" ht="12.75" x14ac:dyDescent="0.2">
      <c r="A615" s="10"/>
      <c r="B615" s="18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 s="20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U615"/>
    </row>
    <row r="616" spans="1:47" s="232" customFormat="1" ht="12.75" x14ac:dyDescent="0.2">
      <c r="A616" s="10"/>
      <c r="B616" s="18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 s="20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U616"/>
    </row>
    <row r="617" spans="1:47" s="232" customFormat="1" ht="12.75" x14ac:dyDescent="0.2">
      <c r="A617" s="10"/>
      <c r="B617" s="18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 s="20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U617"/>
    </row>
    <row r="618" spans="1:47" s="232" customFormat="1" ht="12.75" x14ac:dyDescent="0.2">
      <c r="A618" s="10"/>
      <c r="B618" s="18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 s="20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U618"/>
    </row>
    <row r="619" spans="1:47" s="232" customFormat="1" ht="12.75" x14ac:dyDescent="0.2">
      <c r="A619" s="10"/>
      <c r="B619" s="18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 s="20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U619"/>
    </row>
    <row r="620" spans="1:47" s="232" customFormat="1" ht="12.75" x14ac:dyDescent="0.2">
      <c r="A620" s="10"/>
      <c r="B620" s="18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 s="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U620"/>
    </row>
    <row r="621" spans="1:47" s="232" customFormat="1" ht="12.75" x14ac:dyDescent="0.2">
      <c r="A621" s="10"/>
      <c r="B621" s="18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 s="20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U621"/>
    </row>
    <row r="622" spans="1:47" s="232" customFormat="1" ht="12.75" x14ac:dyDescent="0.2">
      <c r="A622" s="10"/>
      <c r="B622" s="18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 s="20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U622"/>
    </row>
    <row r="623" spans="1:47" s="232" customFormat="1" ht="12.75" x14ac:dyDescent="0.2">
      <c r="A623" s="10"/>
      <c r="B623" s="18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 s="20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U623"/>
    </row>
    <row r="624" spans="1:47" s="232" customFormat="1" ht="12.75" x14ac:dyDescent="0.2">
      <c r="A624" s="10"/>
      <c r="B624" s="18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 s="20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U624"/>
    </row>
    <row r="625" spans="1:47" s="232" customFormat="1" ht="12.75" x14ac:dyDescent="0.2">
      <c r="A625" s="10"/>
      <c r="B625" s="18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 s="20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U625"/>
    </row>
    <row r="626" spans="1:47" s="232" customFormat="1" ht="12.75" x14ac:dyDescent="0.2">
      <c r="A626" s="10"/>
      <c r="B626" s="18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 s="20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U626"/>
    </row>
    <row r="627" spans="1:47" s="232" customFormat="1" ht="12.75" x14ac:dyDescent="0.2">
      <c r="A627" s="10"/>
      <c r="B627" s="18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 s="20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U627"/>
    </row>
    <row r="628" spans="1:47" s="232" customFormat="1" ht="12.75" x14ac:dyDescent="0.2">
      <c r="A628" s="10"/>
      <c r="B628" s="18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 s="20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U628"/>
    </row>
    <row r="629" spans="1:47" s="232" customFormat="1" ht="12.75" x14ac:dyDescent="0.2">
      <c r="A629" s="10"/>
      <c r="B629" s="18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 s="20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U629"/>
    </row>
    <row r="630" spans="1:47" s="232" customFormat="1" ht="12.75" x14ac:dyDescent="0.2">
      <c r="A630" s="10"/>
      <c r="B630" s="18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 s="2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U630"/>
    </row>
    <row r="631" spans="1:47" s="232" customFormat="1" ht="12.75" x14ac:dyDescent="0.2">
      <c r="A631" s="10"/>
      <c r="B631" s="18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 s="20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U631"/>
    </row>
    <row r="632" spans="1:47" s="232" customFormat="1" ht="12.75" x14ac:dyDescent="0.2">
      <c r="A632" s="10"/>
      <c r="B632" s="18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 s="20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U632"/>
    </row>
    <row r="633" spans="1:47" s="232" customFormat="1" ht="12.75" x14ac:dyDescent="0.2">
      <c r="A633" s="10"/>
      <c r="B633" s="18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 s="20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U633"/>
    </row>
    <row r="634" spans="1:47" s="232" customFormat="1" ht="12.75" x14ac:dyDescent="0.2">
      <c r="A634" s="10"/>
      <c r="B634" s="18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 s="20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U634"/>
    </row>
    <row r="635" spans="1:47" s="232" customFormat="1" ht="12.75" x14ac:dyDescent="0.2">
      <c r="A635" s="10"/>
      <c r="B635" s="18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 s="20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U635"/>
    </row>
    <row r="636" spans="1:47" s="232" customFormat="1" ht="12.75" x14ac:dyDescent="0.2">
      <c r="A636" s="10"/>
      <c r="B636" s="18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 s="20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U636"/>
    </row>
    <row r="637" spans="1:47" s="232" customFormat="1" ht="12.75" x14ac:dyDescent="0.2">
      <c r="A637" s="10"/>
      <c r="B637" s="18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 s="20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U637"/>
    </row>
    <row r="638" spans="1:47" s="232" customFormat="1" ht="12.75" x14ac:dyDescent="0.2">
      <c r="A638" s="10"/>
      <c r="B638" s="18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 s="20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U638"/>
    </row>
    <row r="639" spans="1:47" s="232" customFormat="1" ht="12.75" x14ac:dyDescent="0.2">
      <c r="A639" s="10"/>
      <c r="B639" s="18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 s="20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U639"/>
    </row>
    <row r="640" spans="1:47" s="232" customFormat="1" ht="12.75" x14ac:dyDescent="0.2">
      <c r="A640" s="10"/>
      <c r="B640" s="18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 s="2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U640"/>
    </row>
    <row r="641" spans="1:47" s="232" customFormat="1" ht="12.75" x14ac:dyDescent="0.2">
      <c r="A641" s="10"/>
      <c r="B641" s="18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 s="20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U641"/>
    </row>
    <row r="642" spans="1:47" s="232" customFormat="1" ht="12.75" x14ac:dyDescent="0.2">
      <c r="A642" s="10"/>
      <c r="B642" s="18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 s="20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U642"/>
    </row>
    <row r="643" spans="1:47" s="232" customFormat="1" ht="12.75" x14ac:dyDescent="0.2">
      <c r="A643" s="10"/>
      <c r="B643" s="18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 s="20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U643"/>
    </row>
    <row r="644" spans="1:47" s="232" customFormat="1" ht="12.75" x14ac:dyDescent="0.2">
      <c r="A644" s="10"/>
      <c r="B644" s="18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 s="20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U644"/>
    </row>
    <row r="645" spans="1:47" s="232" customFormat="1" ht="12.75" x14ac:dyDescent="0.2">
      <c r="A645" s="10"/>
      <c r="B645" s="18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 s="20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U645"/>
    </row>
    <row r="646" spans="1:47" s="232" customFormat="1" ht="12.75" x14ac:dyDescent="0.2">
      <c r="A646" s="10"/>
      <c r="B646" s="18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 s="20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U646"/>
    </row>
    <row r="647" spans="1:47" s="232" customFormat="1" ht="12.75" x14ac:dyDescent="0.2">
      <c r="A647" s="10"/>
      <c r="B647" s="18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 s="20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U647"/>
    </row>
    <row r="648" spans="1:47" s="232" customFormat="1" ht="12.75" x14ac:dyDescent="0.2">
      <c r="A648" s="10"/>
      <c r="B648" s="18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 s="20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U648"/>
    </row>
    <row r="649" spans="1:47" s="232" customFormat="1" ht="12.75" x14ac:dyDescent="0.2">
      <c r="A649" s="10"/>
      <c r="B649" s="18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 s="20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U649"/>
    </row>
    <row r="650" spans="1:47" s="232" customFormat="1" ht="12.75" x14ac:dyDescent="0.2">
      <c r="A650" s="10"/>
      <c r="B650" s="18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 s="2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U650"/>
    </row>
    <row r="651" spans="1:47" s="232" customFormat="1" ht="12.75" x14ac:dyDescent="0.2">
      <c r="A651" s="10"/>
      <c r="B651" s="18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 s="20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U651"/>
    </row>
    <row r="652" spans="1:47" s="232" customFormat="1" ht="12.75" x14ac:dyDescent="0.2">
      <c r="A652" s="10"/>
      <c r="B652" s="18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 s="20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U652"/>
    </row>
    <row r="653" spans="1:47" s="232" customFormat="1" ht="12.75" x14ac:dyDescent="0.2">
      <c r="A653" s="10"/>
      <c r="B653" s="18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 s="20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U653"/>
    </row>
    <row r="654" spans="1:47" s="232" customFormat="1" ht="12.75" x14ac:dyDescent="0.2">
      <c r="A654" s="10"/>
      <c r="B654" s="18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 s="20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U654"/>
    </row>
    <row r="655" spans="1:47" s="232" customFormat="1" ht="12.75" x14ac:dyDescent="0.2">
      <c r="A655" s="10"/>
      <c r="B655" s="18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 s="20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U655"/>
    </row>
    <row r="656" spans="1:47" s="232" customFormat="1" ht="12.75" x14ac:dyDescent="0.2">
      <c r="A656" s="10"/>
      <c r="B656" s="18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 s="20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U656"/>
    </row>
    <row r="657" spans="1:47" s="232" customFormat="1" ht="12.75" x14ac:dyDescent="0.2">
      <c r="A657" s="10"/>
      <c r="B657" s="18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 s="20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U657"/>
    </row>
    <row r="658" spans="1:47" s="232" customFormat="1" ht="12.75" x14ac:dyDescent="0.2">
      <c r="A658" s="10"/>
      <c r="B658" s="18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 s="20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U658"/>
    </row>
    <row r="659" spans="1:47" s="232" customFormat="1" ht="12.75" x14ac:dyDescent="0.2">
      <c r="A659" s="10"/>
      <c r="B659" s="18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 s="20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U659"/>
    </row>
    <row r="660" spans="1:47" s="232" customFormat="1" ht="12.75" x14ac:dyDescent="0.2">
      <c r="A660" s="10"/>
      <c r="B660" s="18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 s="2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U660"/>
    </row>
    <row r="661" spans="1:47" s="232" customFormat="1" ht="12.75" x14ac:dyDescent="0.2">
      <c r="A661" s="10"/>
      <c r="B661" s="18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 s="20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U661"/>
    </row>
    <row r="662" spans="1:47" s="232" customFormat="1" ht="12.75" x14ac:dyDescent="0.2">
      <c r="A662" s="10"/>
      <c r="B662" s="18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 s="20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U662"/>
    </row>
    <row r="663" spans="1:47" s="232" customFormat="1" ht="12.75" x14ac:dyDescent="0.2">
      <c r="A663" s="10"/>
      <c r="B663" s="18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 s="20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U663"/>
    </row>
    <row r="664" spans="1:47" s="232" customFormat="1" ht="12.75" x14ac:dyDescent="0.2">
      <c r="A664" s="10"/>
      <c r="B664" s="18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 s="20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U664"/>
    </row>
    <row r="665" spans="1:47" s="232" customFormat="1" ht="12.75" x14ac:dyDescent="0.2">
      <c r="A665" s="10"/>
      <c r="B665" s="18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 s="20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U665"/>
    </row>
    <row r="666" spans="1:47" s="232" customFormat="1" ht="12.75" x14ac:dyDescent="0.2">
      <c r="A666" s="10"/>
      <c r="B666" s="18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 s="20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U666"/>
    </row>
    <row r="667" spans="1:47" s="232" customFormat="1" ht="12.75" x14ac:dyDescent="0.2">
      <c r="A667" s="10"/>
      <c r="B667" s="18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 s="20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U667"/>
    </row>
    <row r="668" spans="1:47" s="232" customFormat="1" ht="12.75" x14ac:dyDescent="0.2">
      <c r="A668" s="10"/>
      <c r="B668" s="18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 s="20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U668"/>
    </row>
    <row r="669" spans="1:47" s="232" customFormat="1" ht="12.75" x14ac:dyDescent="0.2">
      <c r="A669" s="10"/>
      <c r="B669" s="18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 s="20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U669"/>
    </row>
    <row r="670" spans="1:47" s="232" customFormat="1" ht="12.75" x14ac:dyDescent="0.2">
      <c r="A670" s="10"/>
      <c r="B670" s="18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 s="2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U670"/>
    </row>
    <row r="671" spans="1:47" s="232" customFormat="1" ht="12.75" x14ac:dyDescent="0.2">
      <c r="A671" s="10"/>
      <c r="B671" s="18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 s="20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U671"/>
    </row>
    <row r="672" spans="1:47" s="232" customFormat="1" ht="12.75" x14ac:dyDescent="0.2">
      <c r="A672" s="10"/>
      <c r="B672" s="18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 s="20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U672"/>
    </row>
    <row r="673" spans="1:47" s="232" customFormat="1" ht="12.75" x14ac:dyDescent="0.2">
      <c r="A673" s="10"/>
      <c r="B673" s="18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 s="20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U673"/>
    </row>
    <row r="674" spans="1:47" s="232" customFormat="1" ht="12.75" x14ac:dyDescent="0.2">
      <c r="A674" s="10"/>
      <c r="B674" s="18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 s="20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U674"/>
    </row>
    <row r="675" spans="1:47" s="232" customFormat="1" ht="12.75" x14ac:dyDescent="0.2">
      <c r="A675" s="10"/>
      <c r="B675" s="18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 s="20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U675"/>
    </row>
    <row r="676" spans="1:47" s="232" customFormat="1" ht="12.75" x14ac:dyDescent="0.2">
      <c r="A676" s="10"/>
      <c r="B676" s="18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 s="20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U676"/>
    </row>
    <row r="677" spans="1:47" s="232" customFormat="1" ht="12.75" x14ac:dyDescent="0.2">
      <c r="A677" s="10"/>
      <c r="B677" s="18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 s="20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U677"/>
    </row>
    <row r="678" spans="1:47" s="232" customFormat="1" ht="12.75" x14ac:dyDescent="0.2">
      <c r="A678" s="10"/>
      <c r="B678" s="18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 s="20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U678"/>
    </row>
    <row r="679" spans="1:47" s="232" customFormat="1" ht="12.75" x14ac:dyDescent="0.2">
      <c r="A679" s="10"/>
      <c r="B679" s="18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 s="20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U679"/>
    </row>
    <row r="680" spans="1:47" s="232" customFormat="1" ht="12.75" x14ac:dyDescent="0.2">
      <c r="A680" s="10"/>
      <c r="B680" s="18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 s="2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U680"/>
    </row>
    <row r="681" spans="1:47" s="232" customFormat="1" ht="12.75" x14ac:dyDescent="0.2">
      <c r="A681" s="10"/>
      <c r="B681" s="18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 s="20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U681"/>
    </row>
    <row r="682" spans="1:47" s="232" customFormat="1" ht="12.75" x14ac:dyDescent="0.2">
      <c r="A682" s="10"/>
      <c r="B682" s="18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 s="20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U682"/>
    </row>
    <row r="683" spans="1:47" s="232" customFormat="1" ht="12.75" x14ac:dyDescent="0.2">
      <c r="A683" s="10"/>
      <c r="B683" s="18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 s="20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U683"/>
    </row>
    <row r="684" spans="1:47" s="232" customFormat="1" ht="12.75" x14ac:dyDescent="0.2">
      <c r="A684" s="10"/>
      <c r="B684" s="18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 s="20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U684"/>
    </row>
    <row r="685" spans="1:47" s="232" customFormat="1" ht="12.75" x14ac:dyDescent="0.2">
      <c r="A685" s="10"/>
      <c r="B685" s="18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 s="20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U685"/>
    </row>
    <row r="686" spans="1:47" s="232" customFormat="1" ht="12.75" x14ac:dyDescent="0.2">
      <c r="A686" s="10"/>
      <c r="B686" s="18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 s="20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U686"/>
    </row>
    <row r="687" spans="1:47" s="232" customFormat="1" ht="12.75" x14ac:dyDescent="0.2">
      <c r="A687" s="10"/>
      <c r="B687" s="18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 s="20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U687"/>
    </row>
    <row r="688" spans="1:47" s="232" customFormat="1" ht="12.75" x14ac:dyDescent="0.2">
      <c r="A688" s="10"/>
      <c r="B688" s="18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 s="20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U688"/>
    </row>
    <row r="689" spans="1:47" s="232" customFormat="1" ht="12.75" x14ac:dyDescent="0.2">
      <c r="A689" s="10"/>
      <c r="B689" s="18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 s="20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U689"/>
    </row>
    <row r="690" spans="1:47" s="232" customFormat="1" ht="12.75" x14ac:dyDescent="0.2">
      <c r="A690" s="10"/>
      <c r="B690" s="18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 s="2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U690"/>
    </row>
    <row r="691" spans="1:47" s="232" customFormat="1" ht="12.75" x14ac:dyDescent="0.2">
      <c r="A691" s="10"/>
      <c r="B691" s="18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 s="20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U691"/>
    </row>
    <row r="692" spans="1:47" s="232" customFormat="1" ht="12.75" x14ac:dyDescent="0.2">
      <c r="A692" s="10"/>
      <c r="B692" s="18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 s="20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U692"/>
    </row>
    <row r="693" spans="1:47" s="232" customFormat="1" ht="12.75" x14ac:dyDescent="0.2">
      <c r="A693" s="10"/>
      <c r="B693" s="18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 s="20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U693"/>
    </row>
    <row r="694" spans="1:47" s="232" customFormat="1" ht="12.75" x14ac:dyDescent="0.2">
      <c r="A694" s="10"/>
      <c r="B694" s="18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 s="20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U694"/>
    </row>
    <row r="695" spans="1:47" s="232" customFormat="1" ht="12.75" x14ac:dyDescent="0.2">
      <c r="A695" s="10"/>
      <c r="B695" s="18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 s="20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U695"/>
    </row>
    <row r="696" spans="1:47" s="232" customFormat="1" ht="12.75" x14ac:dyDescent="0.2">
      <c r="A696" s="10"/>
      <c r="B696" s="18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 s="20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U696"/>
    </row>
    <row r="697" spans="1:47" s="232" customFormat="1" ht="12.75" x14ac:dyDescent="0.2">
      <c r="A697" s="10"/>
      <c r="B697" s="18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 s="20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U697"/>
    </row>
    <row r="698" spans="1:47" s="232" customFormat="1" ht="12.75" x14ac:dyDescent="0.2">
      <c r="A698" s="10"/>
      <c r="B698" s="18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 s="20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U698"/>
    </row>
    <row r="699" spans="1:47" s="232" customFormat="1" ht="12.75" x14ac:dyDescent="0.2">
      <c r="A699" s="10"/>
      <c r="B699" s="18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 s="20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U699"/>
    </row>
    <row r="700" spans="1:47" s="232" customFormat="1" ht="12.75" x14ac:dyDescent="0.2">
      <c r="A700" s="10"/>
      <c r="B700" s="18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 s="2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U700"/>
    </row>
    <row r="701" spans="1:47" s="232" customFormat="1" ht="12.75" x14ac:dyDescent="0.2">
      <c r="A701" s="10"/>
      <c r="B701" s="18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 s="20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U701"/>
    </row>
    <row r="702" spans="1:47" s="232" customFormat="1" ht="12.75" x14ac:dyDescent="0.2">
      <c r="A702" s="10"/>
      <c r="B702" s="18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 s="20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U702"/>
    </row>
    <row r="703" spans="1:47" s="232" customFormat="1" ht="12.75" x14ac:dyDescent="0.2">
      <c r="A703" s="10"/>
      <c r="B703" s="18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 s="20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U703"/>
    </row>
    <row r="704" spans="1:47" s="232" customFormat="1" ht="12.75" x14ac:dyDescent="0.2">
      <c r="A704" s="10"/>
      <c r="B704" s="18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 s="20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U704"/>
    </row>
    <row r="705" spans="1:47" s="232" customFormat="1" ht="12.75" x14ac:dyDescent="0.2">
      <c r="A705" s="10"/>
      <c r="B705" s="18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 s="20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U705"/>
    </row>
    <row r="706" spans="1:47" s="232" customFormat="1" ht="12.75" x14ac:dyDescent="0.2">
      <c r="A706" s="10"/>
      <c r="B706" s="18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 s="20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U706"/>
    </row>
    <row r="707" spans="1:47" s="232" customFormat="1" ht="12.75" x14ac:dyDescent="0.2">
      <c r="A707" s="10"/>
      <c r="B707" s="18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 s="20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U707"/>
    </row>
    <row r="708" spans="1:47" s="232" customFormat="1" ht="12.75" x14ac:dyDescent="0.2">
      <c r="A708" s="10"/>
      <c r="B708" s="18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 s="20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U708"/>
    </row>
    <row r="709" spans="1:47" s="232" customFormat="1" ht="12.75" x14ac:dyDescent="0.2">
      <c r="A709" s="10"/>
      <c r="B709" s="18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 s="20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U709"/>
    </row>
    <row r="710" spans="1:47" s="232" customFormat="1" ht="12.75" x14ac:dyDescent="0.2">
      <c r="A710" s="10"/>
      <c r="B710" s="18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 s="2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U710"/>
    </row>
    <row r="711" spans="1:47" s="232" customFormat="1" ht="12.75" x14ac:dyDescent="0.2">
      <c r="A711" s="10"/>
      <c r="B711" s="18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 s="20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U711"/>
    </row>
    <row r="712" spans="1:47" s="232" customFormat="1" ht="12.75" x14ac:dyDescent="0.2">
      <c r="A712" s="10"/>
      <c r="B712" s="18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 s="20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U712"/>
    </row>
    <row r="713" spans="1:47" s="232" customFormat="1" ht="12.75" x14ac:dyDescent="0.2">
      <c r="A713" s="10"/>
      <c r="B713" s="18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 s="20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U713"/>
    </row>
    <row r="714" spans="1:47" s="232" customFormat="1" ht="12.75" x14ac:dyDescent="0.2">
      <c r="A714" s="10"/>
      <c r="B714" s="18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 s="20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U714"/>
    </row>
    <row r="715" spans="1:47" s="232" customFormat="1" ht="12.75" x14ac:dyDescent="0.2">
      <c r="A715" s="10"/>
      <c r="B715" s="18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 s="20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U715"/>
    </row>
    <row r="716" spans="1:47" s="232" customFormat="1" ht="12.75" x14ac:dyDescent="0.2">
      <c r="A716" s="10"/>
      <c r="B716" s="18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 s="20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U716"/>
    </row>
    <row r="717" spans="1:47" s="232" customFormat="1" ht="12.75" x14ac:dyDescent="0.2">
      <c r="A717" s="10"/>
      <c r="B717" s="18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 s="20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U717"/>
    </row>
    <row r="718" spans="1:47" s="232" customFormat="1" ht="12.75" x14ac:dyDescent="0.2">
      <c r="A718" s="10"/>
      <c r="B718" s="18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 s="20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U718"/>
    </row>
    <row r="719" spans="1:47" s="232" customFormat="1" ht="12.75" x14ac:dyDescent="0.2">
      <c r="A719" s="10"/>
      <c r="B719" s="18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 s="20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U719"/>
    </row>
    <row r="720" spans="1:47" s="232" customFormat="1" ht="12.75" x14ac:dyDescent="0.2">
      <c r="A720" s="10"/>
      <c r="B720" s="18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 s="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U720"/>
    </row>
    <row r="721" spans="1:47" s="232" customFormat="1" ht="12.75" x14ac:dyDescent="0.2">
      <c r="A721" s="10"/>
      <c r="B721" s="18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 s="20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U721"/>
    </row>
    <row r="722" spans="1:47" s="232" customFormat="1" ht="12.75" x14ac:dyDescent="0.2">
      <c r="A722" s="10"/>
      <c r="B722" s="18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 s="20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U722"/>
    </row>
    <row r="723" spans="1:47" s="232" customFormat="1" ht="12.75" x14ac:dyDescent="0.2">
      <c r="A723" s="10"/>
      <c r="B723" s="18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 s="20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U723"/>
    </row>
    <row r="724" spans="1:47" s="232" customFormat="1" ht="12.75" x14ac:dyDescent="0.2">
      <c r="A724" s="10"/>
      <c r="B724" s="18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 s="20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U724"/>
    </row>
    <row r="725" spans="1:47" s="232" customFormat="1" ht="12.75" x14ac:dyDescent="0.2">
      <c r="A725" s="10"/>
      <c r="B725" s="18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 s="20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U725"/>
    </row>
    <row r="726" spans="1:47" s="232" customFormat="1" ht="12.75" x14ac:dyDescent="0.2">
      <c r="A726" s="10"/>
      <c r="B726" s="18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 s="20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U726"/>
    </row>
    <row r="727" spans="1:47" s="232" customFormat="1" ht="12.75" x14ac:dyDescent="0.2">
      <c r="A727" s="10"/>
      <c r="B727" s="18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 s="20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U727"/>
    </row>
    <row r="728" spans="1:47" s="232" customFormat="1" ht="12.75" x14ac:dyDescent="0.2">
      <c r="A728" s="10"/>
      <c r="B728" s="18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 s="20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U728"/>
    </row>
    <row r="729" spans="1:47" s="232" customFormat="1" ht="12.75" x14ac:dyDescent="0.2">
      <c r="A729" s="10"/>
      <c r="B729" s="18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 s="20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U729"/>
    </row>
    <row r="730" spans="1:47" s="232" customFormat="1" ht="12.75" x14ac:dyDescent="0.2">
      <c r="A730" s="10"/>
      <c r="B730" s="18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 s="2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U730"/>
    </row>
    <row r="731" spans="1:47" s="232" customFormat="1" ht="12.75" x14ac:dyDescent="0.2">
      <c r="A731" s="10"/>
      <c r="B731" s="18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 s="20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U731"/>
    </row>
    <row r="732" spans="1:47" s="232" customFormat="1" ht="12.75" x14ac:dyDescent="0.2">
      <c r="A732" s="10"/>
      <c r="B732" s="18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 s="20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U732"/>
    </row>
    <row r="733" spans="1:47" s="232" customFormat="1" ht="12.75" x14ac:dyDescent="0.2">
      <c r="A733" s="10"/>
      <c r="B733" s="18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 s="20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U733"/>
    </row>
    <row r="734" spans="1:47" s="232" customFormat="1" ht="12.75" x14ac:dyDescent="0.2">
      <c r="A734" s="10"/>
      <c r="B734" s="18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 s="20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U734"/>
    </row>
    <row r="735" spans="1:47" s="232" customFormat="1" ht="12.75" x14ac:dyDescent="0.2">
      <c r="A735" s="10"/>
      <c r="B735" s="18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 s="20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U735"/>
    </row>
    <row r="736" spans="1:47" s="232" customFormat="1" ht="12.75" x14ac:dyDescent="0.2">
      <c r="A736" s="10"/>
      <c r="B736" s="18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 s="20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U736"/>
    </row>
    <row r="737" spans="1:47" s="232" customFormat="1" ht="12.75" x14ac:dyDescent="0.2">
      <c r="A737" s="10"/>
      <c r="B737" s="18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 s="20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U737"/>
    </row>
    <row r="738" spans="1:47" s="232" customFormat="1" ht="12.75" x14ac:dyDescent="0.2">
      <c r="A738" s="10"/>
      <c r="B738" s="18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 s="20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U738"/>
    </row>
    <row r="739" spans="1:47" s="232" customFormat="1" ht="12.75" x14ac:dyDescent="0.2">
      <c r="A739" s="10"/>
      <c r="B739" s="18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 s="20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U739"/>
    </row>
    <row r="740" spans="1:47" s="232" customFormat="1" ht="12.75" x14ac:dyDescent="0.2">
      <c r="A740" s="10"/>
      <c r="B740" s="18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 s="2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U740"/>
    </row>
    <row r="741" spans="1:47" s="232" customFormat="1" ht="12.75" x14ac:dyDescent="0.2">
      <c r="A741" s="10"/>
      <c r="B741" s="18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 s="20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U741"/>
    </row>
    <row r="742" spans="1:47" s="232" customFormat="1" ht="12.75" x14ac:dyDescent="0.2">
      <c r="A742" s="10"/>
      <c r="B742" s="18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 s="20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U742"/>
    </row>
    <row r="743" spans="1:47" s="232" customFormat="1" ht="12.75" x14ac:dyDescent="0.2">
      <c r="A743" s="10"/>
      <c r="B743" s="18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 s="20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U743"/>
    </row>
    <row r="744" spans="1:47" s="232" customFormat="1" ht="12.75" x14ac:dyDescent="0.2">
      <c r="A744" s="10"/>
      <c r="B744" s="18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 s="20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U744"/>
    </row>
    <row r="745" spans="1:47" s="232" customFormat="1" ht="12.75" x14ac:dyDescent="0.2">
      <c r="A745" s="10"/>
      <c r="B745" s="18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 s="20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U745"/>
    </row>
    <row r="746" spans="1:47" s="232" customFormat="1" ht="12.75" x14ac:dyDescent="0.2">
      <c r="A746" s="10"/>
      <c r="B746" s="18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 s="20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U746"/>
    </row>
    <row r="747" spans="1:47" s="232" customFormat="1" ht="12.75" x14ac:dyDescent="0.2">
      <c r="A747" s="10"/>
      <c r="B747" s="18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 s="20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U747"/>
    </row>
    <row r="748" spans="1:47" s="232" customFormat="1" ht="12.75" x14ac:dyDescent="0.2">
      <c r="A748" s="10"/>
      <c r="B748" s="18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 s="20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U748"/>
    </row>
    <row r="749" spans="1:47" s="232" customFormat="1" ht="12.75" x14ac:dyDescent="0.2">
      <c r="A749" s="10"/>
      <c r="B749" s="18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 s="20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U749"/>
    </row>
    <row r="750" spans="1:47" s="232" customFormat="1" ht="12.75" x14ac:dyDescent="0.2">
      <c r="A750" s="10"/>
      <c r="B750" s="18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 s="2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U750"/>
    </row>
    <row r="751" spans="1:47" s="232" customFormat="1" ht="12.75" x14ac:dyDescent="0.2">
      <c r="A751" s="10"/>
      <c r="B751" s="18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 s="20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U751"/>
    </row>
    <row r="752" spans="1:47" s="232" customFormat="1" ht="12.75" x14ac:dyDescent="0.2">
      <c r="A752" s="10"/>
      <c r="B752" s="18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 s="20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U752"/>
    </row>
    <row r="753" spans="1:47" s="232" customFormat="1" ht="12.75" x14ac:dyDescent="0.2">
      <c r="A753" s="10"/>
      <c r="B753" s="18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 s="20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U753"/>
    </row>
    <row r="754" spans="1:47" s="232" customFormat="1" ht="12.75" x14ac:dyDescent="0.2">
      <c r="A754" s="10"/>
      <c r="B754" s="18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 s="20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U754"/>
    </row>
    <row r="755" spans="1:47" s="232" customFormat="1" ht="12.75" x14ac:dyDescent="0.2">
      <c r="A755" s="10"/>
      <c r="B755" s="18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 s="20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U755"/>
    </row>
    <row r="756" spans="1:47" s="232" customFormat="1" ht="12.75" x14ac:dyDescent="0.2">
      <c r="A756" s="10"/>
      <c r="B756" s="18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 s="20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U756"/>
    </row>
    <row r="757" spans="1:47" s="232" customFormat="1" ht="12.75" x14ac:dyDescent="0.2">
      <c r="A757" s="10"/>
      <c r="B757" s="18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 s="20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U757"/>
    </row>
    <row r="758" spans="1:47" s="232" customFormat="1" ht="12.75" x14ac:dyDescent="0.2">
      <c r="A758" s="10"/>
      <c r="B758" s="18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 s="20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U758"/>
    </row>
    <row r="759" spans="1:47" s="232" customFormat="1" ht="12.75" x14ac:dyDescent="0.2">
      <c r="A759" s="10"/>
      <c r="B759" s="18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 s="20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U759"/>
    </row>
    <row r="760" spans="1:47" s="232" customFormat="1" ht="12.75" x14ac:dyDescent="0.2">
      <c r="A760" s="10"/>
      <c r="B760" s="18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 s="2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U760"/>
    </row>
    <row r="761" spans="1:47" s="232" customFormat="1" ht="12.75" x14ac:dyDescent="0.2">
      <c r="A761" s="10"/>
      <c r="B761" s="18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 s="20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U761"/>
    </row>
    <row r="762" spans="1:47" s="232" customFormat="1" ht="12.75" x14ac:dyDescent="0.2">
      <c r="A762" s="10"/>
      <c r="B762" s="18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 s="20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U762"/>
    </row>
    <row r="763" spans="1:47" s="232" customFormat="1" ht="12.75" x14ac:dyDescent="0.2">
      <c r="A763" s="10"/>
      <c r="B763" s="18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 s="20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U763"/>
    </row>
    <row r="764" spans="1:47" s="232" customFormat="1" ht="12.75" x14ac:dyDescent="0.2">
      <c r="A764" s="10"/>
      <c r="B764" s="18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 s="20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U764"/>
    </row>
    <row r="765" spans="1:47" s="232" customFormat="1" ht="12.75" x14ac:dyDescent="0.2">
      <c r="A765" s="10"/>
      <c r="B765" s="18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 s="20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U765"/>
    </row>
    <row r="766" spans="1:47" s="232" customFormat="1" ht="12.75" x14ac:dyDescent="0.2">
      <c r="A766" s="10"/>
      <c r="B766" s="18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 s="20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U766"/>
    </row>
    <row r="767" spans="1:47" s="232" customFormat="1" ht="12.75" x14ac:dyDescent="0.2">
      <c r="A767" s="10"/>
      <c r="B767" s="18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 s="20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U767"/>
    </row>
    <row r="768" spans="1:47" s="232" customFormat="1" ht="12.75" x14ac:dyDescent="0.2">
      <c r="A768" s="10"/>
      <c r="B768" s="18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 s="20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U768"/>
    </row>
    <row r="769" spans="1:47" s="232" customFormat="1" ht="12.75" x14ac:dyDescent="0.2">
      <c r="A769" s="10"/>
      <c r="B769" s="18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 s="20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U769"/>
    </row>
    <row r="770" spans="1:47" s="232" customFormat="1" ht="12.75" x14ac:dyDescent="0.2">
      <c r="A770" s="10"/>
      <c r="B770" s="18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 s="2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U770"/>
    </row>
    <row r="771" spans="1:47" s="232" customFormat="1" ht="12.75" x14ac:dyDescent="0.2">
      <c r="A771" s="10"/>
      <c r="B771" s="18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 s="20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U771"/>
    </row>
    <row r="772" spans="1:47" s="232" customFormat="1" ht="12.75" x14ac:dyDescent="0.2">
      <c r="A772" s="10"/>
      <c r="B772" s="18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 s="20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U772"/>
    </row>
    <row r="773" spans="1:47" s="232" customFormat="1" ht="12.75" x14ac:dyDescent="0.2">
      <c r="A773" s="10"/>
      <c r="B773" s="18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 s="20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U773"/>
    </row>
    <row r="774" spans="1:47" s="232" customFormat="1" ht="12.75" x14ac:dyDescent="0.2">
      <c r="A774" s="10"/>
      <c r="B774" s="18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 s="20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U774"/>
    </row>
    <row r="775" spans="1:47" s="232" customFormat="1" ht="12.75" x14ac:dyDescent="0.2">
      <c r="A775" s="10"/>
      <c r="B775" s="18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 s="20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U775"/>
    </row>
    <row r="776" spans="1:47" s="232" customFormat="1" ht="12.75" x14ac:dyDescent="0.2">
      <c r="A776" s="10"/>
      <c r="B776" s="18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 s="20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U776"/>
    </row>
    <row r="777" spans="1:47" s="232" customFormat="1" ht="12.75" x14ac:dyDescent="0.2">
      <c r="A777" s="10"/>
      <c r="B777" s="18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 s="20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U777"/>
    </row>
    <row r="778" spans="1:47" s="232" customFormat="1" ht="12.75" x14ac:dyDescent="0.2">
      <c r="A778" s="10"/>
      <c r="B778" s="18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 s="20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U778"/>
    </row>
    <row r="779" spans="1:47" s="232" customFormat="1" ht="12.75" x14ac:dyDescent="0.2">
      <c r="A779" s="10"/>
      <c r="B779" s="18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 s="20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U779"/>
    </row>
    <row r="780" spans="1:47" s="232" customFormat="1" ht="12.75" x14ac:dyDescent="0.2">
      <c r="A780" s="10"/>
      <c r="B780" s="18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 s="2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U780"/>
    </row>
    <row r="781" spans="1:47" s="232" customFormat="1" ht="12.75" x14ac:dyDescent="0.2">
      <c r="A781" s="10"/>
      <c r="B781" s="18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 s="20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U781"/>
    </row>
    <row r="782" spans="1:47" s="232" customFormat="1" ht="12.75" x14ac:dyDescent="0.2">
      <c r="A782" s="10"/>
      <c r="B782" s="18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 s="20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U782"/>
    </row>
    <row r="783" spans="1:47" s="232" customFormat="1" ht="12.75" x14ac:dyDescent="0.2">
      <c r="A783" s="10"/>
      <c r="B783" s="18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 s="20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U783"/>
    </row>
    <row r="784" spans="1:47" s="232" customFormat="1" ht="12.75" x14ac:dyDescent="0.2">
      <c r="A784" s="10"/>
      <c r="B784" s="18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 s="20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U784"/>
    </row>
    <row r="785" spans="1:47" s="232" customFormat="1" ht="12.75" x14ac:dyDescent="0.2">
      <c r="A785" s="10"/>
      <c r="B785" s="18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 s="20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U785"/>
    </row>
    <row r="786" spans="1:47" s="232" customFormat="1" ht="12.75" x14ac:dyDescent="0.2">
      <c r="A786" s="10"/>
      <c r="B786" s="18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 s="20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U786"/>
    </row>
    <row r="787" spans="1:47" s="232" customFormat="1" ht="12.75" x14ac:dyDescent="0.2">
      <c r="A787" s="10"/>
      <c r="B787" s="18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 s="20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U787"/>
    </row>
    <row r="788" spans="1:47" s="232" customFormat="1" ht="12.75" x14ac:dyDescent="0.2">
      <c r="A788" s="10"/>
      <c r="B788" s="18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 s="20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U788"/>
    </row>
    <row r="789" spans="1:47" s="232" customFormat="1" ht="12.75" x14ac:dyDescent="0.2">
      <c r="A789" s="10"/>
      <c r="B789" s="18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 s="20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U789"/>
    </row>
    <row r="790" spans="1:47" s="232" customFormat="1" ht="12.75" x14ac:dyDescent="0.2">
      <c r="A790" s="10"/>
      <c r="B790" s="18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 s="2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U790"/>
    </row>
    <row r="791" spans="1:47" s="232" customFormat="1" ht="12.75" x14ac:dyDescent="0.2">
      <c r="A791" s="10"/>
      <c r="B791" s="18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 s="20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U791"/>
    </row>
    <row r="792" spans="1:47" s="232" customFormat="1" ht="12.75" x14ac:dyDescent="0.2">
      <c r="A792" s="10"/>
      <c r="B792" s="18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 s="20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U792"/>
    </row>
    <row r="793" spans="1:47" s="232" customFormat="1" ht="12.75" x14ac:dyDescent="0.2">
      <c r="A793" s="10"/>
      <c r="B793" s="18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 s="20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U793"/>
    </row>
    <row r="794" spans="1:47" s="232" customFormat="1" ht="12.75" x14ac:dyDescent="0.2">
      <c r="A794" s="10"/>
      <c r="B794" s="18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 s="20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U794"/>
    </row>
    <row r="795" spans="1:47" s="232" customFormat="1" ht="12.75" x14ac:dyDescent="0.2">
      <c r="A795" s="10"/>
      <c r="B795" s="18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 s="20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U795"/>
    </row>
    <row r="796" spans="1:47" s="232" customFormat="1" ht="12.75" x14ac:dyDescent="0.2">
      <c r="A796" s="10"/>
      <c r="B796" s="18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 s="20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U796"/>
    </row>
    <row r="797" spans="1:47" s="232" customFormat="1" ht="12.75" x14ac:dyDescent="0.2">
      <c r="A797" s="10"/>
      <c r="B797" s="18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 s="20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U797"/>
    </row>
    <row r="798" spans="1:47" s="232" customFormat="1" ht="12.75" x14ac:dyDescent="0.2">
      <c r="A798" s="10"/>
      <c r="B798" s="18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 s="20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U798"/>
    </row>
    <row r="799" spans="1:47" s="232" customFormat="1" ht="12.75" x14ac:dyDescent="0.2">
      <c r="A799" s="10"/>
      <c r="B799" s="18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 s="20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U799"/>
    </row>
    <row r="800" spans="1:47" s="232" customFormat="1" ht="12.75" x14ac:dyDescent="0.2">
      <c r="A800" s="10"/>
      <c r="B800" s="18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 s="2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U800"/>
    </row>
    <row r="801" spans="1:47" s="232" customFormat="1" ht="12.75" x14ac:dyDescent="0.2">
      <c r="A801" s="10"/>
      <c r="B801" s="18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 s="20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U801"/>
    </row>
    <row r="802" spans="1:47" s="232" customFormat="1" ht="12.75" x14ac:dyDescent="0.2">
      <c r="A802" s="10"/>
      <c r="B802" s="18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 s="20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U802"/>
    </row>
    <row r="803" spans="1:47" s="232" customFormat="1" ht="12.75" x14ac:dyDescent="0.2">
      <c r="A803" s="10"/>
      <c r="B803" s="18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 s="20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U803"/>
    </row>
    <row r="804" spans="1:47" s="232" customFormat="1" ht="12.75" x14ac:dyDescent="0.2">
      <c r="A804" s="10"/>
      <c r="B804" s="18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 s="20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U804"/>
    </row>
    <row r="805" spans="1:47" s="232" customFormat="1" ht="12.75" x14ac:dyDescent="0.2">
      <c r="A805" s="10"/>
      <c r="B805" s="18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 s="20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U805"/>
    </row>
    <row r="806" spans="1:47" s="232" customFormat="1" ht="12.75" x14ac:dyDescent="0.2">
      <c r="A806" s="10"/>
      <c r="B806" s="18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 s="20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U806"/>
    </row>
    <row r="807" spans="1:47" s="232" customFormat="1" ht="12.75" x14ac:dyDescent="0.2">
      <c r="A807" s="10"/>
      <c r="B807" s="18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 s="20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U807"/>
    </row>
    <row r="808" spans="1:47" s="232" customFormat="1" ht="12.75" x14ac:dyDescent="0.2">
      <c r="A808" s="10"/>
      <c r="B808" s="18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 s="20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U808"/>
    </row>
    <row r="809" spans="1:47" s="232" customFormat="1" ht="12.75" x14ac:dyDescent="0.2">
      <c r="A809" s="10"/>
      <c r="B809" s="18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 s="20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U809"/>
    </row>
    <row r="810" spans="1:47" s="232" customFormat="1" ht="12.75" x14ac:dyDescent="0.2">
      <c r="A810" s="10"/>
      <c r="B810" s="18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 s="2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U810"/>
    </row>
    <row r="811" spans="1:47" s="232" customFormat="1" ht="12.75" x14ac:dyDescent="0.2">
      <c r="A811" s="10"/>
      <c r="B811" s="18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 s="20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U811"/>
    </row>
    <row r="812" spans="1:47" s="232" customFormat="1" ht="12.75" x14ac:dyDescent="0.2">
      <c r="A812" s="10"/>
      <c r="B812" s="18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 s="20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U812"/>
    </row>
    <row r="813" spans="1:47" s="232" customFormat="1" ht="12.75" x14ac:dyDescent="0.2">
      <c r="A813" s="10"/>
      <c r="B813" s="18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 s="20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U813"/>
    </row>
    <row r="814" spans="1:47" s="232" customFormat="1" ht="12.75" x14ac:dyDescent="0.2">
      <c r="A814" s="10"/>
      <c r="B814" s="18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 s="20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U814"/>
    </row>
    <row r="815" spans="1:47" s="232" customFormat="1" ht="12.75" x14ac:dyDescent="0.2">
      <c r="A815" s="10"/>
      <c r="B815" s="18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 s="20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U815"/>
    </row>
    <row r="816" spans="1:47" s="232" customFormat="1" ht="12.75" x14ac:dyDescent="0.2">
      <c r="A816" s="10"/>
      <c r="B816" s="18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 s="20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U816"/>
    </row>
    <row r="817" spans="1:47" s="232" customFormat="1" ht="12.75" x14ac:dyDescent="0.2">
      <c r="A817" s="10"/>
      <c r="B817" s="18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 s="20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U817"/>
    </row>
    <row r="818" spans="1:47" s="232" customFormat="1" ht="12.75" x14ac:dyDescent="0.2">
      <c r="A818" s="10"/>
      <c r="B818" s="18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 s="20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U818"/>
    </row>
    <row r="819" spans="1:47" s="232" customFormat="1" ht="12.75" x14ac:dyDescent="0.2">
      <c r="A819" s="10"/>
      <c r="B819" s="18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 s="20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U819"/>
    </row>
    <row r="820" spans="1:47" s="232" customFormat="1" ht="12.75" x14ac:dyDescent="0.2">
      <c r="A820" s="10"/>
      <c r="B820" s="18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 s="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U820"/>
    </row>
    <row r="821" spans="1:47" s="232" customFormat="1" ht="12.75" x14ac:dyDescent="0.2">
      <c r="A821" s="10"/>
      <c r="B821" s="18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 s="20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U821"/>
    </row>
    <row r="822" spans="1:47" s="232" customFormat="1" ht="12.75" x14ac:dyDescent="0.2">
      <c r="A822" s="10"/>
      <c r="B822" s="18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 s="20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U822"/>
    </row>
    <row r="823" spans="1:47" s="232" customFormat="1" ht="12.75" x14ac:dyDescent="0.2">
      <c r="A823" s="10"/>
      <c r="B823" s="18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 s="20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U823"/>
    </row>
    <row r="824" spans="1:47" s="232" customFormat="1" ht="12.75" x14ac:dyDescent="0.2">
      <c r="A824" s="10"/>
      <c r="B824" s="18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 s="20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U824"/>
    </row>
    <row r="825" spans="1:47" s="232" customFormat="1" ht="12.75" x14ac:dyDescent="0.2">
      <c r="A825" s="10"/>
      <c r="B825" s="18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 s="20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U825"/>
    </row>
    <row r="826" spans="1:47" s="232" customFormat="1" ht="12.75" x14ac:dyDescent="0.2">
      <c r="A826" s="10"/>
      <c r="B826" s="18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 s="20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U826"/>
    </row>
    <row r="827" spans="1:47" s="232" customFormat="1" ht="12.75" x14ac:dyDescent="0.2">
      <c r="A827" s="10"/>
      <c r="B827" s="18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 s="20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U827"/>
    </row>
    <row r="828" spans="1:47" s="232" customFormat="1" ht="12.75" x14ac:dyDescent="0.2">
      <c r="A828" s="10"/>
      <c r="B828" s="18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 s="20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U828"/>
    </row>
    <row r="829" spans="1:47" s="232" customFormat="1" ht="12.75" x14ac:dyDescent="0.2">
      <c r="A829" s="10"/>
      <c r="B829" s="18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 s="20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U829"/>
    </row>
    <row r="830" spans="1:47" s="232" customFormat="1" ht="12.75" x14ac:dyDescent="0.2">
      <c r="A830" s="10"/>
      <c r="B830" s="18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 s="2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U830"/>
    </row>
    <row r="831" spans="1:47" s="232" customFormat="1" ht="12.75" x14ac:dyDescent="0.2">
      <c r="A831" s="10"/>
      <c r="B831" s="18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 s="20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U831"/>
    </row>
    <row r="832" spans="1:47" s="232" customFormat="1" ht="12.75" x14ac:dyDescent="0.2">
      <c r="A832" s="10"/>
      <c r="B832" s="18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 s="20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U832"/>
    </row>
    <row r="833" spans="1:47" s="232" customFormat="1" ht="12.75" x14ac:dyDescent="0.2">
      <c r="A833" s="10"/>
      <c r="B833" s="18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 s="20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U833"/>
    </row>
    <row r="834" spans="1:47" s="232" customFormat="1" ht="12.75" x14ac:dyDescent="0.2">
      <c r="A834" s="10"/>
      <c r="B834" s="18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 s="20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U834"/>
    </row>
    <row r="835" spans="1:47" s="232" customFormat="1" ht="12.75" x14ac:dyDescent="0.2">
      <c r="A835" s="10"/>
      <c r="B835" s="18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 s="20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U835"/>
    </row>
    <row r="836" spans="1:47" s="232" customFormat="1" ht="12.75" x14ac:dyDescent="0.2">
      <c r="A836" s="10"/>
      <c r="B836" s="18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 s="20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U836"/>
    </row>
    <row r="837" spans="1:47" s="232" customFormat="1" ht="12.75" x14ac:dyDescent="0.2">
      <c r="A837" s="10"/>
      <c r="B837" s="18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 s="20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U837"/>
    </row>
    <row r="838" spans="1:47" s="232" customFormat="1" ht="12.75" x14ac:dyDescent="0.2">
      <c r="A838" s="10"/>
      <c r="B838" s="18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 s="20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U838"/>
    </row>
    <row r="839" spans="1:47" s="232" customFormat="1" ht="12.75" x14ac:dyDescent="0.2">
      <c r="A839" s="10"/>
      <c r="B839" s="18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 s="20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U839"/>
    </row>
    <row r="840" spans="1:47" s="232" customFormat="1" ht="12.75" x14ac:dyDescent="0.2">
      <c r="A840" s="10"/>
      <c r="B840" s="18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 s="2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U840"/>
    </row>
    <row r="841" spans="1:47" s="232" customFormat="1" ht="12.75" x14ac:dyDescent="0.2">
      <c r="A841" s="10"/>
      <c r="B841" s="18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 s="20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U841"/>
    </row>
    <row r="842" spans="1:47" s="232" customFormat="1" ht="12.75" x14ac:dyDescent="0.2">
      <c r="A842" s="10"/>
      <c r="B842" s="18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 s="20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U842"/>
    </row>
    <row r="843" spans="1:47" s="232" customFormat="1" ht="12.75" x14ac:dyDescent="0.2">
      <c r="A843" s="10"/>
      <c r="B843" s="18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 s="20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U843"/>
    </row>
    <row r="844" spans="1:47" s="232" customFormat="1" ht="12.75" x14ac:dyDescent="0.2">
      <c r="A844" s="10"/>
      <c r="B844" s="18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 s="20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U844"/>
    </row>
    <row r="845" spans="1:47" s="232" customFormat="1" ht="12.75" x14ac:dyDescent="0.2">
      <c r="A845" s="10"/>
      <c r="B845" s="18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 s="20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U845"/>
    </row>
    <row r="846" spans="1:47" s="232" customFormat="1" ht="12.75" x14ac:dyDescent="0.2">
      <c r="A846" s="10"/>
      <c r="B846" s="18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 s="20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U846"/>
    </row>
    <row r="847" spans="1:47" s="232" customFormat="1" ht="12.75" x14ac:dyDescent="0.2">
      <c r="A847" s="10"/>
      <c r="B847" s="18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 s="20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U847"/>
    </row>
    <row r="848" spans="1:47" s="232" customFormat="1" ht="12.75" x14ac:dyDescent="0.2">
      <c r="A848" s="10"/>
      <c r="B848" s="18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 s="20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U848"/>
    </row>
    <row r="849" spans="1:47" s="232" customFormat="1" ht="12.75" x14ac:dyDescent="0.2">
      <c r="A849" s="10"/>
      <c r="B849" s="18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 s="20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U849"/>
    </row>
    <row r="850" spans="1:47" s="232" customFormat="1" ht="12.75" x14ac:dyDescent="0.2">
      <c r="A850" s="10"/>
      <c r="B850" s="18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 s="2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U850"/>
    </row>
    <row r="851" spans="1:47" s="232" customFormat="1" ht="12.75" x14ac:dyDescent="0.2">
      <c r="A851" s="10"/>
      <c r="B851" s="18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 s="20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U851"/>
    </row>
    <row r="852" spans="1:47" s="232" customFormat="1" ht="12.75" x14ac:dyDescent="0.2">
      <c r="A852" s="10"/>
      <c r="B852" s="18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 s="20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U852"/>
    </row>
    <row r="853" spans="1:47" s="232" customFormat="1" ht="12.75" x14ac:dyDescent="0.2">
      <c r="A853" s="10"/>
      <c r="B853" s="18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 s="20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U853"/>
    </row>
    <row r="854" spans="1:47" s="232" customFormat="1" ht="12.75" x14ac:dyDescent="0.2">
      <c r="A854" s="10"/>
      <c r="B854" s="18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 s="20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U854"/>
    </row>
    <row r="855" spans="1:47" s="232" customFormat="1" ht="12.75" x14ac:dyDescent="0.2">
      <c r="A855" s="10"/>
      <c r="B855" s="18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 s="20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U855"/>
    </row>
    <row r="856" spans="1:47" s="232" customFormat="1" ht="12.75" x14ac:dyDescent="0.2">
      <c r="A856" s="10"/>
      <c r="B856" s="18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 s="20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U856"/>
    </row>
    <row r="857" spans="1:47" s="232" customFormat="1" ht="12.75" x14ac:dyDescent="0.2">
      <c r="A857" s="10"/>
      <c r="B857" s="18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 s="20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U857"/>
    </row>
    <row r="858" spans="1:47" s="232" customFormat="1" ht="12.75" x14ac:dyDescent="0.2">
      <c r="A858" s="10"/>
      <c r="B858" s="18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 s="20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U858"/>
    </row>
    <row r="859" spans="1:47" s="232" customFormat="1" ht="12.75" x14ac:dyDescent="0.2">
      <c r="A859" s="10"/>
      <c r="B859" s="18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 s="20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U859"/>
    </row>
    <row r="860" spans="1:47" s="232" customFormat="1" ht="12.75" x14ac:dyDescent="0.2">
      <c r="A860" s="10"/>
      <c r="B860" s="18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 s="2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U860"/>
    </row>
    <row r="861" spans="1:47" s="232" customFormat="1" ht="12.75" x14ac:dyDescent="0.2">
      <c r="A861" s="10"/>
      <c r="B861" s="18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 s="20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U861"/>
    </row>
    <row r="862" spans="1:47" s="232" customFormat="1" ht="12.75" x14ac:dyDescent="0.2">
      <c r="A862" s="10"/>
      <c r="B862" s="18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 s="20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U862"/>
    </row>
    <row r="863" spans="1:47" s="232" customFormat="1" ht="12.75" x14ac:dyDescent="0.2">
      <c r="A863" s="10"/>
      <c r="B863" s="18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 s="20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U863"/>
    </row>
    <row r="864" spans="1:47" s="232" customFormat="1" ht="12.75" x14ac:dyDescent="0.2">
      <c r="A864" s="10"/>
      <c r="B864" s="18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 s="20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U864"/>
    </row>
    <row r="865" spans="1:47" s="232" customFormat="1" ht="12.75" x14ac:dyDescent="0.2">
      <c r="A865" s="10"/>
      <c r="B865" s="18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 s="20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U865"/>
    </row>
    <row r="866" spans="1:47" s="232" customFormat="1" ht="12.75" x14ac:dyDescent="0.2">
      <c r="A866" s="10"/>
      <c r="B866" s="18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 s="20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U866"/>
    </row>
    <row r="867" spans="1:47" s="232" customFormat="1" ht="12.75" x14ac:dyDescent="0.2">
      <c r="A867" s="10"/>
      <c r="B867" s="18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 s="20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U867"/>
    </row>
    <row r="868" spans="1:47" s="232" customFormat="1" ht="12.75" x14ac:dyDescent="0.2">
      <c r="A868" s="10"/>
      <c r="B868" s="18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 s="20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U868"/>
    </row>
    <row r="869" spans="1:47" s="232" customFormat="1" ht="12.75" x14ac:dyDescent="0.2">
      <c r="A869" s="10"/>
      <c r="B869" s="18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 s="20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U869"/>
    </row>
    <row r="870" spans="1:47" s="232" customFormat="1" ht="12.75" x14ac:dyDescent="0.2">
      <c r="A870" s="10"/>
      <c r="B870" s="18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 s="2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U870"/>
    </row>
    <row r="871" spans="1:47" s="232" customFormat="1" ht="12.75" x14ac:dyDescent="0.2">
      <c r="A871" s="10"/>
      <c r="B871" s="18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 s="20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U871"/>
    </row>
    <row r="872" spans="1:47" s="232" customFormat="1" ht="12.75" x14ac:dyDescent="0.2">
      <c r="A872" s="10"/>
      <c r="B872" s="18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 s="20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U872"/>
    </row>
    <row r="873" spans="1:47" s="232" customFormat="1" ht="12.75" x14ac:dyDescent="0.2">
      <c r="A873" s="10"/>
      <c r="B873" s="18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 s="20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U873"/>
    </row>
    <row r="874" spans="1:47" s="232" customFormat="1" ht="12.75" x14ac:dyDescent="0.2">
      <c r="A874" s="10"/>
      <c r="B874" s="18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 s="20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U874"/>
    </row>
    <row r="875" spans="1:47" s="232" customFormat="1" ht="12.75" x14ac:dyDescent="0.2">
      <c r="A875" s="10"/>
      <c r="B875" s="18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 s="20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U875"/>
    </row>
    <row r="876" spans="1:47" s="232" customFormat="1" ht="12.75" x14ac:dyDescent="0.2">
      <c r="A876" s="10"/>
      <c r="B876" s="18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 s="20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U876"/>
    </row>
    <row r="877" spans="1:47" s="232" customFormat="1" ht="12.75" x14ac:dyDescent="0.2">
      <c r="A877" s="10"/>
      <c r="B877" s="18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 s="20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U877"/>
    </row>
    <row r="878" spans="1:47" s="232" customFormat="1" ht="12.75" x14ac:dyDescent="0.2">
      <c r="A878" s="10"/>
      <c r="B878" s="18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 s="20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U878"/>
    </row>
    <row r="879" spans="1:47" s="232" customFormat="1" ht="12.75" x14ac:dyDescent="0.2">
      <c r="A879" s="10"/>
      <c r="B879" s="18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 s="20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U879"/>
    </row>
    <row r="880" spans="1:47" s="232" customFormat="1" ht="12.75" x14ac:dyDescent="0.2">
      <c r="A880" s="10"/>
      <c r="B880" s="18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 s="2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U880"/>
    </row>
    <row r="881" spans="1:47" s="232" customFormat="1" ht="12.75" x14ac:dyDescent="0.2">
      <c r="A881" s="10"/>
      <c r="B881" s="18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 s="20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U881"/>
    </row>
    <row r="882" spans="1:47" s="232" customFormat="1" ht="12.75" x14ac:dyDescent="0.2">
      <c r="A882" s="10"/>
      <c r="B882" s="18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 s="20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U882"/>
    </row>
    <row r="883" spans="1:47" s="232" customFormat="1" ht="12.75" x14ac:dyDescent="0.2">
      <c r="A883" s="10"/>
      <c r="B883" s="18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 s="20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U883"/>
    </row>
    <row r="884" spans="1:47" s="232" customFormat="1" ht="12.75" x14ac:dyDescent="0.2">
      <c r="A884" s="10"/>
      <c r="B884" s="18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 s="20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U884"/>
    </row>
    <row r="885" spans="1:47" s="232" customFormat="1" ht="12.75" x14ac:dyDescent="0.2">
      <c r="A885" s="10"/>
      <c r="B885" s="18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 s="20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U885"/>
    </row>
    <row r="886" spans="1:47" s="232" customFormat="1" ht="12.75" x14ac:dyDescent="0.2">
      <c r="A886" s="10"/>
      <c r="B886" s="18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 s="20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U886"/>
    </row>
    <row r="887" spans="1:47" s="232" customFormat="1" ht="12.75" x14ac:dyDescent="0.2">
      <c r="A887" s="10"/>
      <c r="B887" s="18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 s="20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U887"/>
    </row>
    <row r="888" spans="1:47" s="232" customFormat="1" ht="12.75" x14ac:dyDescent="0.2">
      <c r="A888" s="10"/>
      <c r="B888" s="18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 s="20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U888"/>
    </row>
    <row r="889" spans="1:47" s="232" customFormat="1" ht="12.75" x14ac:dyDescent="0.2">
      <c r="A889" s="10"/>
      <c r="B889" s="18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 s="20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U889"/>
    </row>
    <row r="890" spans="1:47" s="232" customFormat="1" ht="12.75" x14ac:dyDescent="0.2">
      <c r="A890" s="10"/>
      <c r="B890" s="18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 s="2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U890"/>
    </row>
    <row r="891" spans="1:47" s="232" customFormat="1" ht="12.75" x14ac:dyDescent="0.2">
      <c r="A891" s="10"/>
      <c r="B891" s="18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 s="20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U891"/>
    </row>
    <row r="892" spans="1:47" s="232" customFormat="1" ht="12.75" x14ac:dyDescent="0.2">
      <c r="A892" s="10"/>
      <c r="B892" s="18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 s="20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U892"/>
    </row>
    <row r="893" spans="1:47" s="232" customFormat="1" ht="12.75" x14ac:dyDescent="0.2">
      <c r="A893" s="10"/>
      <c r="B893" s="18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 s="20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U893"/>
    </row>
    <row r="894" spans="1:47" s="232" customFormat="1" ht="12.75" x14ac:dyDescent="0.2">
      <c r="A894" s="10"/>
      <c r="B894" s="18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 s="20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U894"/>
    </row>
    <row r="895" spans="1:47" s="232" customFormat="1" ht="12.75" x14ac:dyDescent="0.2">
      <c r="A895" s="10"/>
      <c r="B895" s="18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 s="20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U895"/>
    </row>
    <row r="896" spans="1:47" s="232" customFormat="1" ht="12.75" x14ac:dyDescent="0.2">
      <c r="A896" s="10"/>
      <c r="B896" s="18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 s="20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U896"/>
    </row>
    <row r="897" spans="1:47" s="232" customFormat="1" ht="12.75" x14ac:dyDescent="0.2">
      <c r="A897" s="10"/>
      <c r="B897" s="18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 s="20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U897"/>
    </row>
    <row r="898" spans="1:47" s="232" customFormat="1" ht="12.75" x14ac:dyDescent="0.2">
      <c r="A898" s="10"/>
      <c r="B898" s="18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 s="20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U898"/>
    </row>
    <row r="899" spans="1:47" s="232" customFormat="1" ht="12.75" x14ac:dyDescent="0.2">
      <c r="A899" s="10"/>
      <c r="B899" s="18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 s="20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U899"/>
    </row>
    <row r="900" spans="1:47" s="232" customFormat="1" ht="12.75" x14ac:dyDescent="0.2">
      <c r="A900" s="10"/>
      <c r="B900" s="18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 s="2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U900"/>
    </row>
    <row r="901" spans="1:47" s="232" customFormat="1" ht="12.75" x14ac:dyDescent="0.2">
      <c r="A901" s="10"/>
      <c r="B901" s="18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 s="20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U901"/>
    </row>
    <row r="902" spans="1:47" s="232" customFormat="1" ht="12.75" x14ac:dyDescent="0.2">
      <c r="A902" s="10"/>
      <c r="B902" s="18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 s="20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U902"/>
    </row>
    <row r="903" spans="1:47" s="232" customFormat="1" ht="12.75" x14ac:dyDescent="0.2">
      <c r="A903" s="10"/>
      <c r="B903" s="18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 s="20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U903"/>
    </row>
    <row r="904" spans="1:47" s="232" customFormat="1" ht="12.75" x14ac:dyDescent="0.2">
      <c r="A904" s="10"/>
      <c r="B904" s="18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 s="20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U904"/>
    </row>
    <row r="905" spans="1:47" s="232" customFormat="1" ht="12.75" x14ac:dyDescent="0.2">
      <c r="A905" s="10"/>
      <c r="B905" s="18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 s="20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U905"/>
    </row>
    <row r="906" spans="1:47" s="232" customFormat="1" ht="12.75" x14ac:dyDescent="0.2">
      <c r="A906" s="10"/>
      <c r="B906" s="18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 s="20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U906"/>
    </row>
    <row r="907" spans="1:47" s="232" customFormat="1" ht="12.75" x14ac:dyDescent="0.2">
      <c r="A907" s="10"/>
      <c r="B907" s="18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 s="20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U907"/>
    </row>
    <row r="908" spans="1:47" s="232" customFormat="1" ht="12.75" x14ac:dyDescent="0.2">
      <c r="A908" s="10"/>
      <c r="B908" s="18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 s="20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U908"/>
    </row>
    <row r="909" spans="1:47" s="232" customFormat="1" ht="12.75" x14ac:dyDescent="0.2">
      <c r="A909" s="10"/>
      <c r="B909" s="18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 s="20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U909"/>
    </row>
    <row r="910" spans="1:47" s="232" customFormat="1" ht="12.75" x14ac:dyDescent="0.2">
      <c r="A910" s="10"/>
      <c r="B910" s="18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 s="2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U910"/>
    </row>
    <row r="911" spans="1:47" s="232" customFormat="1" ht="12.75" x14ac:dyDescent="0.2">
      <c r="A911" s="10"/>
      <c r="B911" s="18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 s="20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U911"/>
    </row>
    <row r="912" spans="1:47" s="232" customFormat="1" ht="12.75" x14ac:dyDescent="0.2">
      <c r="A912" s="10"/>
      <c r="B912" s="18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 s="20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U912"/>
    </row>
    <row r="913" spans="1:47" s="232" customFormat="1" ht="12.75" x14ac:dyDescent="0.2">
      <c r="A913" s="10"/>
      <c r="B913" s="18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 s="20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U913"/>
    </row>
    <row r="914" spans="1:47" s="232" customFormat="1" ht="12.75" x14ac:dyDescent="0.2">
      <c r="A914" s="10"/>
      <c r="B914" s="18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 s="20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U914"/>
    </row>
    <row r="915" spans="1:47" s="232" customFormat="1" ht="12.75" x14ac:dyDescent="0.2">
      <c r="A915" s="10"/>
      <c r="B915" s="18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 s="20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U915"/>
    </row>
    <row r="916" spans="1:47" s="232" customFormat="1" ht="12.75" x14ac:dyDescent="0.2">
      <c r="A916" s="10"/>
      <c r="B916" s="18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 s="20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U916"/>
    </row>
    <row r="917" spans="1:47" s="232" customFormat="1" ht="12.75" x14ac:dyDescent="0.2">
      <c r="A917" s="10"/>
      <c r="B917" s="18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 s="20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U917"/>
    </row>
    <row r="918" spans="1:47" s="232" customFormat="1" ht="12.75" x14ac:dyDescent="0.2">
      <c r="A918" s="10"/>
      <c r="B918" s="18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 s="20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U918"/>
    </row>
    <row r="919" spans="1:47" s="232" customFormat="1" ht="12.75" x14ac:dyDescent="0.2">
      <c r="A919" s="10"/>
      <c r="B919" s="18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 s="20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U919"/>
    </row>
    <row r="920" spans="1:47" s="232" customFormat="1" ht="12.75" x14ac:dyDescent="0.2">
      <c r="A920" s="10"/>
      <c r="B920" s="18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 s="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U920"/>
    </row>
    <row r="921" spans="1:47" s="232" customFormat="1" ht="12.75" x14ac:dyDescent="0.2">
      <c r="A921" s="10"/>
      <c r="B921" s="18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 s="20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U921"/>
    </row>
    <row r="922" spans="1:47" s="232" customFormat="1" ht="12.75" x14ac:dyDescent="0.2">
      <c r="A922" s="10"/>
      <c r="B922" s="18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 s="20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U922"/>
    </row>
    <row r="923" spans="1:47" s="232" customFormat="1" ht="12.75" x14ac:dyDescent="0.2">
      <c r="A923" s="10"/>
      <c r="B923" s="18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 s="20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U923"/>
    </row>
    <row r="924" spans="1:47" s="232" customFormat="1" ht="12.75" x14ac:dyDescent="0.2">
      <c r="A924" s="10"/>
      <c r="B924" s="18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 s="20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U924"/>
    </row>
    <row r="925" spans="1:47" s="232" customFormat="1" ht="12.75" x14ac:dyDescent="0.2">
      <c r="A925" s="10"/>
      <c r="B925" s="18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 s="20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U925"/>
    </row>
    <row r="926" spans="1:47" s="232" customFormat="1" ht="12.75" x14ac:dyDescent="0.2">
      <c r="A926" s="10"/>
      <c r="B926" s="18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 s="20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U926"/>
    </row>
    <row r="927" spans="1:47" s="232" customFormat="1" ht="12.75" x14ac:dyDescent="0.2">
      <c r="A927" s="10"/>
      <c r="B927" s="18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 s="20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U927"/>
    </row>
    <row r="928" spans="1:47" s="232" customFormat="1" ht="12.75" x14ac:dyDescent="0.2">
      <c r="A928" s="10"/>
      <c r="B928" s="18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 s="20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U928"/>
    </row>
    <row r="929" spans="1:47" s="232" customFormat="1" ht="12.75" x14ac:dyDescent="0.2">
      <c r="A929" s="10"/>
      <c r="B929" s="18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 s="20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U929"/>
    </row>
    <row r="930" spans="1:47" s="232" customFormat="1" ht="12.75" x14ac:dyDescent="0.2">
      <c r="A930" s="10"/>
      <c r="B930" s="18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 s="2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U930"/>
    </row>
    <row r="931" spans="1:47" s="232" customFormat="1" ht="12.75" x14ac:dyDescent="0.2">
      <c r="A931" s="10"/>
      <c r="B931" s="18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 s="20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U931"/>
    </row>
    <row r="932" spans="1:47" s="232" customFormat="1" ht="12.75" x14ac:dyDescent="0.2">
      <c r="A932" s="10"/>
      <c r="B932" s="18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 s="20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U932"/>
    </row>
    <row r="933" spans="1:47" s="232" customFormat="1" ht="12.75" x14ac:dyDescent="0.2">
      <c r="A933" s="10"/>
      <c r="B933" s="18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 s="20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U933"/>
    </row>
    <row r="934" spans="1:47" s="232" customFormat="1" ht="12.75" x14ac:dyDescent="0.2">
      <c r="A934" s="10"/>
      <c r="B934" s="18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 s="20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U934"/>
    </row>
    <row r="935" spans="1:47" s="232" customFormat="1" ht="12.75" x14ac:dyDescent="0.2">
      <c r="A935" s="10"/>
      <c r="B935" s="18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 s="20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U935"/>
    </row>
    <row r="936" spans="1:47" s="232" customFormat="1" ht="12.75" x14ac:dyDescent="0.2">
      <c r="A936" s="10"/>
      <c r="B936" s="18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 s="20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U936"/>
    </row>
    <row r="937" spans="1:47" s="232" customFormat="1" ht="12.75" x14ac:dyDescent="0.2">
      <c r="A937" s="10"/>
      <c r="B937" s="18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 s="20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U937"/>
    </row>
    <row r="938" spans="1:47" s="232" customFormat="1" ht="12.75" x14ac:dyDescent="0.2">
      <c r="A938" s="10"/>
      <c r="B938" s="18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/>
      <c r="N938"/>
      <c r="O938"/>
      <c r="P938" s="20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U938"/>
    </row>
    <row r="939" spans="1:47" s="232" customFormat="1" ht="12.75" x14ac:dyDescent="0.2">
      <c r="A939" s="10"/>
      <c r="B939" s="18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/>
      <c r="N939"/>
      <c r="O939"/>
      <c r="P939" s="20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U939"/>
    </row>
    <row r="940" spans="1:47" s="232" customFormat="1" ht="12.75" x14ac:dyDescent="0.2">
      <c r="A940" s="10"/>
      <c r="B940" s="18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/>
      <c r="N940"/>
      <c r="O940"/>
      <c r="P940" s="2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U940"/>
    </row>
    <row r="941" spans="1:47" s="232" customFormat="1" ht="12.75" x14ac:dyDescent="0.2">
      <c r="A941" s="10"/>
      <c r="B941" s="18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/>
      <c r="N941"/>
      <c r="O941"/>
      <c r="P941" s="20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U941"/>
    </row>
    <row r="942" spans="1:47" s="232" customFormat="1" ht="12.75" x14ac:dyDescent="0.2">
      <c r="A942" s="10"/>
      <c r="B942" s="18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/>
      <c r="N942"/>
      <c r="O942"/>
      <c r="P942" s="20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U942"/>
    </row>
    <row r="943" spans="1:47" s="232" customFormat="1" ht="12.75" x14ac:dyDescent="0.2">
      <c r="A943" s="10"/>
      <c r="B943" s="18"/>
      <c r="C943" s="10"/>
      <c r="D943" s="10"/>
      <c r="E943" s="10"/>
      <c r="F943" s="10"/>
      <c r="G943" s="10"/>
      <c r="H943" s="9"/>
      <c r="I943" s="9"/>
      <c r="J943" s="10"/>
      <c r="K943" s="10"/>
      <c r="L943" s="10"/>
      <c r="M943"/>
      <c r="N943"/>
      <c r="O943"/>
      <c r="P943" s="20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U943"/>
    </row>
    <row r="944" spans="1:47" s="232" customFormat="1" ht="12.75" x14ac:dyDescent="0.2">
      <c r="A944" s="10"/>
      <c r="B944" s="18"/>
      <c r="C944" s="10"/>
      <c r="D944" s="10"/>
      <c r="E944" s="10"/>
      <c r="F944" s="10"/>
      <c r="G944" s="10"/>
      <c r="H944" s="9"/>
      <c r="I944" s="9"/>
      <c r="J944" s="10"/>
      <c r="K944" s="10"/>
      <c r="L944" s="10"/>
      <c r="M944"/>
      <c r="N944"/>
      <c r="O944"/>
      <c r="P944" s="20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U944"/>
    </row>
    <row r="945" spans="1:47" s="232" customFormat="1" ht="12.75" x14ac:dyDescent="0.2">
      <c r="A945" s="10"/>
      <c r="B945" s="18"/>
      <c r="C945" s="10"/>
      <c r="D945" s="10"/>
      <c r="E945" s="10"/>
      <c r="F945" s="10"/>
      <c r="G945" s="10"/>
      <c r="H945" s="9"/>
      <c r="I945" s="9"/>
      <c r="J945" s="10"/>
      <c r="K945" s="10"/>
      <c r="L945" s="10"/>
      <c r="M945"/>
      <c r="N945"/>
      <c r="O945"/>
      <c r="P945" s="20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U945"/>
    </row>
    <row r="946" spans="1:47" s="232" customFormat="1" ht="12.75" x14ac:dyDescent="0.2">
      <c r="A946" s="10"/>
      <c r="B946" s="18"/>
      <c r="C946" s="10"/>
      <c r="D946" s="10"/>
      <c r="E946" s="10"/>
      <c r="F946" s="10"/>
      <c r="G946" s="10"/>
      <c r="H946" s="9"/>
      <c r="I946" s="9"/>
      <c r="J946" s="10"/>
      <c r="K946" s="10"/>
      <c r="L946" s="10"/>
      <c r="M946"/>
      <c r="N946"/>
      <c r="O946"/>
      <c r="P946" s="20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U946"/>
    </row>
    <row r="947" spans="1:47" s="232" customFormat="1" ht="12.75" x14ac:dyDescent="0.2">
      <c r="A947" s="10"/>
      <c r="B947" s="18"/>
      <c r="C947" s="10"/>
      <c r="D947" s="10"/>
      <c r="E947" s="10"/>
      <c r="F947" s="10"/>
      <c r="G947" s="10"/>
      <c r="H947" s="9"/>
      <c r="I947" s="9"/>
      <c r="J947" s="10"/>
      <c r="K947" s="10"/>
      <c r="L947" s="10"/>
      <c r="M947"/>
      <c r="N947"/>
      <c r="O947"/>
      <c r="P947" s="20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U947"/>
    </row>
    <row r="948" spans="1:47" s="232" customFormat="1" ht="12.75" x14ac:dyDescent="0.2">
      <c r="A948" s="10"/>
      <c r="B948" s="18"/>
      <c r="C948" s="10"/>
      <c r="D948" s="10"/>
      <c r="E948" s="10"/>
      <c r="F948" s="10"/>
      <c r="G948" s="10"/>
      <c r="H948" s="9"/>
      <c r="I948" s="9"/>
      <c r="J948" s="10"/>
      <c r="K948" s="10"/>
      <c r="L948" s="10"/>
      <c r="M948"/>
      <c r="N948"/>
      <c r="O948"/>
      <c r="P948" s="20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U948"/>
    </row>
    <row r="949" spans="1:47" s="232" customFormat="1" ht="12.75" x14ac:dyDescent="0.2">
      <c r="A949" s="10"/>
      <c r="B949" s="18"/>
      <c r="C949" s="10"/>
      <c r="D949" s="10"/>
      <c r="E949" s="10"/>
      <c r="F949" s="10"/>
      <c r="G949" s="10"/>
      <c r="H949" s="9"/>
      <c r="I949" s="9"/>
      <c r="J949" s="10"/>
      <c r="K949" s="10"/>
      <c r="L949" s="10"/>
      <c r="M949"/>
      <c r="N949"/>
      <c r="O949"/>
      <c r="P949" s="20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U949"/>
    </row>
    <row r="950" spans="1:47" s="232" customFormat="1" ht="12.75" x14ac:dyDescent="0.2">
      <c r="A950" s="10"/>
      <c r="B950" s="18"/>
      <c r="C950" s="10"/>
      <c r="D950" s="10"/>
      <c r="E950" s="10"/>
      <c r="F950" s="10"/>
      <c r="G950" s="10"/>
      <c r="H950" s="9"/>
      <c r="I950" s="9"/>
      <c r="J950" s="10"/>
      <c r="K950" s="10"/>
      <c r="L950" s="10"/>
      <c r="M950"/>
      <c r="N950"/>
      <c r="O950"/>
      <c r="P950" s="2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U950"/>
    </row>
    <row r="951" spans="1:47" s="232" customFormat="1" ht="12.75" x14ac:dyDescent="0.2">
      <c r="A951" s="10"/>
      <c r="B951" s="18"/>
      <c r="C951" s="10"/>
      <c r="D951" s="10"/>
      <c r="E951" s="10"/>
      <c r="F951" s="10"/>
      <c r="G951" s="10"/>
      <c r="H951" s="9"/>
      <c r="I951" s="9"/>
      <c r="J951" s="10"/>
      <c r="K951" s="10"/>
      <c r="L951" s="10"/>
      <c r="M951"/>
      <c r="N951"/>
      <c r="O951"/>
      <c r="P951" s="20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U951"/>
    </row>
    <row r="952" spans="1:47" s="232" customFormat="1" ht="12.75" x14ac:dyDescent="0.2">
      <c r="A952" s="10"/>
      <c r="B952" s="18"/>
      <c r="C952" s="10"/>
      <c r="D952" s="10"/>
      <c r="E952" s="10"/>
      <c r="F952" s="10"/>
      <c r="G952" s="10"/>
      <c r="H952" s="9"/>
      <c r="I952" s="9"/>
      <c r="J952" s="10"/>
      <c r="K952" s="10"/>
      <c r="L952" s="10"/>
      <c r="M952"/>
      <c r="N952"/>
      <c r="O952"/>
      <c r="P952" s="20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U952"/>
    </row>
    <row r="953" spans="1:47" s="232" customFormat="1" ht="12.75" x14ac:dyDescent="0.2">
      <c r="A953" s="10"/>
      <c r="B953" s="18"/>
      <c r="C953" s="10"/>
      <c r="D953" s="10"/>
      <c r="E953" s="10"/>
      <c r="F953" s="10"/>
      <c r="G953" s="10"/>
      <c r="H953" s="9"/>
      <c r="I953" s="9"/>
      <c r="J953" s="10"/>
      <c r="K953" s="10"/>
      <c r="L953" s="10"/>
      <c r="M953"/>
      <c r="N953"/>
      <c r="O953"/>
      <c r="P953" s="20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U953"/>
    </row>
    <row r="954" spans="1:47" s="232" customFormat="1" ht="12.75" x14ac:dyDescent="0.2">
      <c r="A954" s="10"/>
      <c r="B954" s="18"/>
      <c r="C954" s="10"/>
      <c r="D954" s="10"/>
      <c r="E954" s="10"/>
      <c r="F954" s="10"/>
      <c r="G954" s="10"/>
      <c r="H954" s="9"/>
      <c r="I954" s="9"/>
      <c r="J954" s="10"/>
      <c r="K954" s="10"/>
      <c r="L954" s="10"/>
      <c r="M954"/>
      <c r="N954"/>
      <c r="O954"/>
      <c r="P954" s="20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U954"/>
    </row>
    <row r="955" spans="1:47" s="232" customFormat="1" ht="12.75" x14ac:dyDescent="0.2">
      <c r="A955" s="10"/>
      <c r="B955" s="18"/>
      <c r="C955" s="10"/>
      <c r="D955" s="10"/>
      <c r="E955" s="10"/>
      <c r="F955" s="10"/>
      <c r="G955" s="10"/>
      <c r="H955" s="9"/>
      <c r="I955" s="9"/>
      <c r="J955" s="10"/>
      <c r="K955" s="10"/>
      <c r="L955" s="10"/>
      <c r="M955"/>
      <c r="N955"/>
      <c r="O955"/>
      <c r="P955" s="20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U955"/>
    </row>
    <row r="956" spans="1:47" s="232" customFormat="1" ht="12.75" x14ac:dyDescent="0.2">
      <c r="A956" s="10"/>
      <c r="B956" s="18"/>
      <c r="C956" s="10"/>
      <c r="D956" s="10"/>
      <c r="E956" s="10"/>
      <c r="F956" s="10"/>
      <c r="G956" s="10"/>
      <c r="H956" s="9"/>
      <c r="I956" s="9"/>
      <c r="J956" s="10"/>
      <c r="K956" s="10"/>
      <c r="L956" s="10"/>
      <c r="M956"/>
      <c r="N956"/>
      <c r="O956"/>
      <c r="P956" s="20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U956"/>
    </row>
    <row r="957" spans="1:47" s="232" customFormat="1" ht="12.75" x14ac:dyDescent="0.2">
      <c r="A957" s="10"/>
      <c r="B957" s="18"/>
      <c r="C957" s="10"/>
      <c r="D957" s="10"/>
      <c r="E957" s="10"/>
      <c r="F957" s="10"/>
      <c r="G957" s="10"/>
      <c r="H957" s="9"/>
      <c r="I957" s="9"/>
      <c r="J957" s="10"/>
      <c r="K957" s="10"/>
      <c r="L957" s="10"/>
      <c r="M957"/>
      <c r="N957"/>
      <c r="O957"/>
      <c r="P957" s="20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U957"/>
    </row>
    <row r="958" spans="1:47" s="232" customFormat="1" ht="12.75" x14ac:dyDescent="0.2">
      <c r="A958" s="10"/>
      <c r="B958" s="18"/>
      <c r="C958" s="10"/>
      <c r="D958" s="10"/>
      <c r="E958" s="10"/>
      <c r="F958" s="10"/>
      <c r="G958" s="10"/>
      <c r="H958" s="9"/>
      <c r="I958" s="9"/>
      <c r="J958" s="10"/>
      <c r="K958" s="10"/>
      <c r="L958" s="10"/>
      <c r="M958"/>
      <c r="N958"/>
      <c r="O958"/>
      <c r="P958" s="20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U958"/>
    </row>
    <row r="959" spans="1:47" s="232" customFormat="1" ht="12.75" x14ac:dyDescent="0.2">
      <c r="A959" s="10"/>
      <c r="B959" s="18"/>
      <c r="C959" s="10"/>
      <c r="D959" s="10"/>
      <c r="E959" s="10"/>
      <c r="F959" s="10"/>
      <c r="G959" s="10"/>
      <c r="H959" s="9"/>
      <c r="I959" s="9"/>
      <c r="J959" s="10"/>
      <c r="K959" s="10"/>
      <c r="L959" s="10"/>
      <c r="M959"/>
      <c r="N959"/>
      <c r="O959"/>
      <c r="P959" s="20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U959"/>
    </row>
    <row r="960" spans="1:47" s="232" customFormat="1" ht="12.75" x14ac:dyDescent="0.2">
      <c r="A960" s="10"/>
      <c r="B960" s="18"/>
      <c r="C960" s="10"/>
      <c r="D960" s="10"/>
      <c r="E960" s="10"/>
      <c r="F960" s="10"/>
      <c r="G960" s="10"/>
      <c r="H960" s="9"/>
      <c r="I960" s="9"/>
      <c r="J960" s="10"/>
      <c r="K960" s="10"/>
      <c r="L960" s="10"/>
      <c r="M960"/>
      <c r="N960"/>
      <c r="O960"/>
      <c r="P960" s="2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U960"/>
    </row>
    <row r="961" spans="1:47" s="232" customFormat="1" ht="12.75" x14ac:dyDescent="0.2">
      <c r="A961" s="10"/>
      <c r="B961" s="18"/>
      <c r="C961" s="10"/>
      <c r="D961" s="10"/>
      <c r="E961" s="10"/>
      <c r="F961" s="10"/>
      <c r="G961" s="10"/>
      <c r="H961" s="9"/>
      <c r="I961" s="9"/>
      <c r="J961" s="10"/>
      <c r="K961" s="10"/>
      <c r="L961" s="10"/>
      <c r="M961"/>
      <c r="N961"/>
      <c r="O961"/>
      <c r="P961" s="20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U961"/>
    </row>
    <row r="962" spans="1:47" s="232" customFormat="1" ht="12.75" x14ac:dyDescent="0.2">
      <c r="A962" s="10"/>
      <c r="B962" s="18"/>
      <c r="C962" s="10"/>
      <c r="D962" s="10"/>
      <c r="E962" s="10"/>
      <c r="F962" s="10"/>
      <c r="G962" s="10"/>
      <c r="H962" s="9"/>
      <c r="I962" s="9"/>
      <c r="J962" s="10"/>
      <c r="K962" s="10"/>
      <c r="L962" s="10"/>
      <c r="M962"/>
      <c r="N962"/>
      <c r="O962"/>
      <c r="P962" s="20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U962"/>
    </row>
    <row r="963" spans="1:47" s="232" customFormat="1" ht="12.75" x14ac:dyDescent="0.2">
      <c r="A963" s="10"/>
      <c r="B963" s="18"/>
      <c r="C963" s="10"/>
      <c r="D963" s="10"/>
      <c r="E963" s="10"/>
      <c r="F963" s="10"/>
      <c r="G963" s="10"/>
      <c r="H963" s="9"/>
      <c r="I963" s="9"/>
      <c r="J963" s="10"/>
      <c r="K963" s="10"/>
      <c r="L963" s="10"/>
      <c r="M963"/>
      <c r="N963"/>
      <c r="O963"/>
      <c r="P963" s="20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U963"/>
    </row>
    <row r="964" spans="1:47" s="232" customFormat="1" ht="12.75" x14ac:dyDescent="0.2">
      <c r="A964" s="10"/>
      <c r="B964" s="18"/>
      <c r="C964" s="10"/>
      <c r="D964" s="10"/>
      <c r="E964" s="10"/>
      <c r="F964" s="10"/>
      <c r="G964" s="10"/>
      <c r="H964" s="9"/>
      <c r="I964" s="9"/>
      <c r="J964" s="10"/>
      <c r="K964" s="10"/>
      <c r="L964" s="10"/>
      <c r="M964"/>
      <c r="N964"/>
      <c r="O964"/>
      <c r="P964" s="20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U964"/>
    </row>
    <row r="965" spans="1:47" s="232" customFormat="1" ht="12.75" x14ac:dyDescent="0.2">
      <c r="A965" s="10"/>
      <c r="B965" s="18"/>
      <c r="C965" s="10"/>
      <c r="D965" s="10"/>
      <c r="E965" s="10"/>
      <c r="F965" s="10"/>
      <c r="G965" s="10"/>
      <c r="H965" s="9"/>
      <c r="I965" s="9"/>
      <c r="J965" s="10"/>
      <c r="K965" s="10"/>
      <c r="L965" s="10"/>
      <c r="M965"/>
      <c r="N965"/>
      <c r="O965"/>
      <c r="P965" s="20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U965"/>
    </row>
    <row r="966" spans="1:47" s="232" customFormat="1" ht="12.75" x14ac:dyDescent="0.2">
      <c r="A966" s="10"/>
      <c r="B966" s="18"/>
      <c r="C966" s="10"/>
      <c r="D966" s="10"/>
      <c r="E966" s="10"/>
      <c r="F966" s="10"/>
      <c r="G966" s="10"/>
      <c r="H966" s="9"/>
      <c r="I966" s="9"/>
      <c r="J966" s="10"/>
      <c r="K966" s="10"/>
      <c r="L966" s="10"/>
      <c r="M966"/>
      <c r="N966"/>
      <c r="O966"/>
      <c r="P966" s="20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U966"/>
    </row>
    <row r="967" spans="1:47" s="232" customFormat="1" ht="12.75" x14ac:dyDescent="0.2">
      <c r="A967" s="10"/>
      <c r="B967" s="18"/>
      <c r="C967" s="10"/>
      <c r="D967" s="10"/>
      <c r="E967" s="10"/>
      <c r="F967" s="10"/>
      <c r="G967" s="10"/>
      <c r="H967" s="9"/>
      <c r="I967" s="9"/>
      <c r="J967" s="10"/>
      <c r="K967" s="10"/>
      <c r="L967" s="10"/>
      <c r="M967"/>
      <c r="N967"/>
      <c r="O967"/>
      <c r="P967" s="20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U967"/>
    </row>
    <row r="968" spans="1:47" s="232" customFormat="1" ht="12.75" x14ac:dyDescent="0.2">
      <c r="A968" s="10"/>
      <c r="B968" s="18"/>
      <c r="C968" s="10"/>
      <c r="D968" s="10"/>
      <c r="E968" s="10"/>
      <c r="F968" s="10"/>
      <c r="G968" s="10"/>
      <c r="H968" s="9"/>
      <c r="I968" s="9"/>
      <c r="J968" s="10"/>
      <c r="K968" s="10"/>
      <c r="L968" s="10"/>
      <c r="M968"/>
      <c r="N968"/>
      <c r="O968"/>
      <c r="P968" s="20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U968"/>
    </row>
    <row r="969" spans="1:47" s="232" customFormat="1" ht="12.75" x14ac:dyDescent="0.2">
      <c r="A969" s="10"/>
      <c r="B969" s="18"/>
      <c r="C969" s="10"/>
      <c r="D969" s="10"/>
      <c r="E969" s="10"/>
      <c r="F969" s="10"/>
      <c r="G969" s="10"/>
      <c r="H969" s="9"/>
      <c r="I969" s="9"/>
      <c r="J969" s="10"/>
      <c r="K969" s="10"/>
      <c r="L969" s="10"/>
      <c r="M969"/>
      <c r="N969"/>
      <c r="O969"/>
      <c r="P969" s="20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U969"/>
    </row>
    <row r="970" spans="1:47" s="232" customFormat="1" ht="12.75" x14ac:dyDescent="0.2">
      <c r="A970" s="10"/>
      <c r="B970" s="18"/>
      <c r="C970" s="10"/>
      <c r="D970" s="10"/>
      <c r="E970" s="10"/>
      <c r="F970" s="10"/>
      <c r="G970" s="10"/>
      <c r="H970" s="9"/>
      <c r="I970" s="9"/>
      <c r="J970" s="10"/>
      <c r="K970" s="10"/>
      <c r="L970" s="10"/>
      <c r="M970"/>
      <c r="N970"/>
      <c r="O970"/>
      <c r="P970" s="2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U970"/>
    </row>
    <row r="971" spans="1:47" s="232" customFormat="1" ht="12.75" x14ac:dyDescent="0.2">
      <c r="A971" s="10"/>
      <c r="B971" s="18"/>
      <c r="C971" s="10"/>
      <c r="D971" s="10"/>
      <c r="E971" s="10"/>
      <c r="F971" s="10"/>
      <c r="G971" s="10"/>
      <c r="H971" s="9"/>
      <c r="I971" s="9"/>
      <c r="J971" s="10"/>
      <c r="K971" s="10"/>
      <c r="L971" s="10"/>
      <c r="M971"/>
      <c r="N971"/>
      <c r="O971"/>
      <c r="P971" s="20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U971"/>
    </row>
    <row r="972" spans="1:47" s="232" customFormat="1" ht="15" customHeight="1" x14ac:dyDescent="0.2">
      <c r="A972" s="10"/>
      <c r="B972" s="10"/>
      <c r="C972" s="10"/>
      <c r="D972" s="10"/>
      <c r="E972" s="10"/>
      <c r="F972" s="10"/>
      <c r="G972" s="10"/>
      <c r="H972" s="9"/>
      <c r="I972" s="9"/>
      <c r="J972" s="10"/>
      <c r="K972" s="10"/>
      <c r="L972" s="10"/>
      <c r="M972"/>
      <c r="N972"/>
      <c r="O972"/>
      <c r="P972" s="20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U972"/>
    </row>
    <row r="973" spans="1:47" s="232" customFormat="1" ht="15" customHeight="1" x14ac:dyDescent="0.2">
      <c r="A973" s="10"/>
      <c r="B973" s="10"/>
      <c r="C973" s="10"/>
      <c r="D973" s="10"/>
      <c r="E973" s="10"/>
      <c r="F973" s="10"/>
      <c r="G973" s="10"/>
      <c r="H973" s="9"/>
      <c r="I973" s="9"/>
      <c r="J973" s="10"/>
      <c r="K973" s="10"/>
      <c r="L973" s="10"/>
      <c r="M973"/>
      <c r="N973"/>
      <c r="O973"/>
      <c r="P973" s="20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U973"/>
    </row>
  </sheetData>
  <autoFilter ref="A5:AT38" xr:uid="{63CC3BBF-B5BE-41AA-970B-20BF7157863F}">
    <sortState xmlns:xlrd2="http://schemas.microsoft.com/office/spreadsheetml/2017/richdata2" ref="A6:AT38">
      <sortCondition ref="M5:M38"/>
    </sortState>
  </autoFilter>
  <mergeCells count="4">
    <mergeCell ref="AG3:AJ3"/>
    <mergeCell ref="AK3:AN3"/>
    <mergeCell ref="AO3:AR3"/>
    <mergeCell ref="D4:E4"/>
  </mergeCells>
  <conditionalFormatting sqref="H14:I14 H7:I12">
    <cfRule type="expression" dxfId="16" priority="17">
      <formula>H7&lt;&gt;AS7</formula>
    </cfRule>
  </conditionalFormatting>
  <conditionalFormatting sqref="H10:I10">
    <cfRule type="expression" dxfId="15" priority="16">
      <formula>H10&lt;&gt;AS10</formula>
    </cfRule>
  </conditionalFormatting>
  <conditionalFormatting sqref="H6:I6">
    <cfRule type="expression" dxfId="14" priority="15">
      <formula>H6&lt;&gt;AS6</formula>
    </cfRule>
  </conditionalFormatting>
  <conditionalFormatting sqref="H15:I18">
    <cfRule type="expression" dxfId="13" priority="14">
      <formula>H15&lt;&gt;AS15</formula>
    </cfRule>
  </conditionalFormatting>
  <conditionalFormatting sqref="H19:I19">
    <cfRule type="expression" dxfId="12" priority="13">
      <formula>H19&lt;&gt;AS19</formula>
    </cfRule>
  </conditionalFormatting>
  <conditionalFormatting sqref="H20:I20">
    <cfRule type="expression" dxfId="11" priority="12">
      <formula>H20&lt;&gt;AS20</formula>
    </cfRule>
  </conditionalFormatting>
  <conditionalFormatting sqref="H22:I22">
    <cfRule type="expression" dxfId="10" priority="11">
      <formula>H22&lt;&gt;AS22</formula>
    </cfRule>
  </conditionalFormatting>
  <conditionalFormatting sqref="H23:I23">
    <cfRule type="expression" dxfId="9" priority="10">
      <formula>H23&lt;&gt;AS23</formula>
    </cfRule>
  </conditionalFormatting>
  <conditionalFormatting sqref="H24:I24">
    <cfRule type="expression" dxfId="8" priority="9">
      <formula>H24&lt;&gt;AS24</formula>
    </cfRule>
  </conditionalFormatting>
  <conditionalFormatting sqref="H25:I25">
    <cfRule type="expression" dxfId="7" priority="8">
      <formula>H25&lt;&gt;AS25</formula>
    </cfRule>
  </conditionalFormatting>
  <conditionalFormatting sqref="H26:I26">
    <cfRule type="expression" dxfId="6" priority="7">
      <formula>H26&lt;&gt;AS26</formula>
    </cfRule>
  </conditionalFormatting>
  <conditionalFormatting sqref="H27:I27">
    <cfRule type="expression" dxfId="5" priority="6">
      <formula>H27&lt;&gt;AS27</formula>
    </cfRule>
  </conditionalFormatting>
  <conditionalFormatting sqref="H28:I28">
    <cfRule type="expression" dxfId="4" priority="5">
      <formula>H28&lt;&gt;AS28</formula>
    </cfRule>
  </conditionalFormatting>
  <conditionalFormatting sqref="H29:I29">
    <cfRule type="expression" dxfId="3" priority="4">
      <formula>H29&lt;&gt;AS29</formula>
    </cfRule>
  </conditionalFormatting>
  <conditionalFormatting sqref="H30:I30">
    <cfRule type="expression" dxfId="2" priority="3">
      <formula>H30&lt;&gt;AS30</formula>
    </cfRule>
  </conditionalFormatting>
  <conditionalFormatting sqref="H32:I32">
    <cfRule type="expression" dxfId="1" priority="2">
      <formula>H32&lt;&gt;AS32</formula>
    </cfRule>
  </conditionalFormatting>
  <conditionalFormatting sqref="H34:I34">
    <cfRule type="expression" dxfId="0" priority="1">
      <formula>H34&lt;&gt;AS34</formula>
    </cfRule>
  </conditionalFormatting>
  <dataValidations count="2">
    <dataValidation type="list" allowBlank="1" showInputMessage="1" prompt="Click and enter a value from range '2016'!AC2:AE2" sqref="E3" xr:uid="{414F7AFC-2E2D-455F-89C9-5912FD26E8F8}">
      <formula1>$AG$2:$AI$2</formula1>
    </dataValidation>
    <dataValidation type="list" allowBlank="1" sqref="H14:I20 AS14:AT20 AS22:AT30 H22:I30 AS32:AT32 H32:I32 AS34:AT34 H34:I34 AS6:AT12 H6:I12" xr:uid="{E892FDB3-BDF7-445B-94BC-5672BB8E6C9F}">
      <formula1>$AG$1:$AH$1</formula1>
    </dataValidation>
  </dataValidations>
  <hyperlinks>
    <hyperlink ref="P28" r:id="rId1" xr:uid="{582B5D4F-96E4-413B-A205-B4B19FD61EEA}"/>
    <hyperlink ref="P22" r:id="rId2" xr:uid="{EE05796C-6659-4707-BE7B-38A1C39AA377}"/>
    <hyperlink ref="P14" r:id="rId3" xr:uid="{9BD8486E-6CAB-4163-97D6-8126C5CD8863}"/>
    <hyperlink ref="P24" r:id="rId4" xr:uid="{67934A76-69E9-49C6-9AFD-93EE032C782E}"/>
    <hyperlink ref="P34" r:id="rId5" xr:uid="{0456741F-F1AA-4CE9-AA56-C3FF49FC3514}"/>
    <hyperlink ref="P7" r:id="rId6" xr:uid="{F24E1B71-4F08-4705-8110-EAA72A7C7FED}"/>
    <hyperlink ref="P32" r:id="rId7" xr:uid="{66F3D2E8-C88D-404B-966F-C319372A9904}"/>
    <hyperlink ref="P8" r:id="rId8" xr:uid="{D5C0A06E-0B28-41C1-BE0E-D5C0F41DE838}"/>
    <hyperlink ref="P29" r:id="rId9" xr:uid="{5DBF2BFA-97A6-4C23-8A39-8A752AB9EE53}"/>
    <hyperlink ref="P33" r:id="rId10" display="mailto:wendigo4296@gmail.com" xr:uid="{CBAB1194-8B46-4F50-8AD7-7D66A4AA07DA}"/>
    <hyperlink ref="P30" r:id="rId11" xr:uid="{2C7520B5-D409-4CD1-AEC8-CFE38969E4E1}"/>
    <hyperlink ref="P13" r:id="rId12" xr:uid="{0EF9CBDA-C970-4469-82C3-A59B9498A270}"/>
    <hyperlink ref="P19" r:id="rId13" xr:uid="{BEC76CED-115E-49F4-A620-882E54F55885}"/>
    <hyperlink ref="P9" r:id="rId14" xr:uid="{AECECE67-2DAB-476A-91C3-3B3EEC2F19FD}"/>
    <hyperlink ref="P12" r:id="rId15" xr:uid="{6145E19D-9C63-40A8-86BD-42613B6BA5CA}"/>
    <hyperlink ref="P11" r:id="rId16" xr:uid="{7D83FF52-5E35-4254-9C8F-5D3EE82D36C5}"/>
    <hyperlink ref="P18" r:id="rId17" xr:uid="{9BF938ED-1A76-4EFE-8856-4284C5EB4931}"/>
    <hyperlink ref="P31" r:id="rId18" display="magnuje@gmail.com" xr:uid="{5A446C5A-1B84-4914-B69E-831BB6D52C2C}"/>
    <hyperlink ref="P27" r:id="rId19" xr:uid="{79FB706D-9A37-4E90-950E-9C84F8C53399}"/>
    <hyperlink ref="P23" r:id="rId20" xr:uid="{D137EA6D-5513-453C-8CDA-71382F3259EF}"/>
    <hyperlink ref="P6" r:id="rId21" xr:uid="{04B6A1E3-F8FD-45A9-B67E-FFFD8EEF7D8A}"/>
    <hyperlink ref="P17" r:id="rId22" xr:uid="{29E1CDEE-6408-419B-AF5A-C7A9F9D1304F}"/>
    <hyperlink ref="P10" r:id="rId23" xr:uid="{ED889302-348E-4BE8-B6FF-9028B841751F}"/>
    <hyperlink ref="P16" r:id="rId24" xr:uid="{CC69B18C-9D67-4628-A15E-F41A778225DA}"/>
    <hyperlink ref="P20" r:id="rId25" xr:uid="{A6ACA820-BD25-4616-B88F-4E776EA41E66}"/>
    <hyperlink ref="P25" r:id="rId26" xr:uid="{604EAB29-52C8-47EF-8664-037F002F09CD}"/>
    <hyperlink ref="P26" r:id="rId27" xr:uid="{ACF5BC28-91C0-4CE0-90D5-38098229E464}"/>
    <hyperlink ref="P21" r:id="rId28" xr:uid="{C96AFEDD-CD4E-4B93-A85D-F398E64EED43}"/>
  </hyperlinks>
  <pageMargins left="0.19685039370078741" right="0.19685039370078741" top="0.39370078740157483" bottom="0" header="0.31496062992125984" footer="0.31496062992125984"/>
  <pageSetup paperSize="9" orientation="landscape" r:id="rId29"/>
  <drawing r:id="rId30"/>
  <legacyDrawing r:id="rId3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6944CDAD-348C-49DE-AC27-A35F0E80EEC4}">
          <x14:formula1>
            <xm:f>'C:\Users\Eier\AppData\Local\Microsoft\Windows\Temporary Internet Files\Content.IE5\9VQQSM5R\[Resultatliste 22. 08.2017.xlsx]2017'!#REF!</xm:f>
          </x14:formula1>
          <xm:sqref>AS14:AT20 H14:I20 H24:I25 AS24:AT25 H28:I28 AS28:AT28 H30:I30 AS30:AT30 H6:I12 AS6:AT12</xm:sqref>
        </x14:dataValidation>
        <x14:dataValidation type="list" allowBlank="1" xr:uid="{B849113B-E282-4D89-83CB-172194EADF45}">
          <x14:formula1>
            <xm:f>'C:\Users\Bruker\Documents\Frognerkilen Seilforening\Tirsdagsregatta 2017\[Resultatliste 06.06.2017.xlsx]2017'!#REF!</xm:f>
          </x14:formula1>
          <xm:sqref>H14:I15 H12:I12 AS12:AT12 AS14:AT15</xm:sqref>
        </x14:dataValidation>
        <x14:dataValidation type="list" allowBlank="1" xr:uid="{C73038D7-96FE-40F9-9883-B52E7C3BCCA5}">
          <x14:formula1>
            <xm:f>'C:\Users\Eier\Documents\Frognerkilen Seilforening\Tirsdagsregatta 2016\[Startliste 30.08.2016 (4).xlsx]2016'!#REF!</xm:f>
          </x14:formula1>
          <xm:sqref>H10:I10 AS10:AT10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D469-A9D4-4318-832B-DE8A4194C890}">
  <dimension ref="A1:AC44"/>
  <sheetViews>
    <sheetView tabSelected="1" workbookViewId="0">
      <selection activeCell="Y23" sqref="Y23"/>
    </sheetView>
  </sheetViews>
  <sheetFormatPr baseColWidth="10" defaultColWidth="15.140625" defaultRowHeight="15" customHeight="1" x14ac:dyDescent="0.25"/>
  <cols>
    <col min="1" max="1" width="5" style="241" customWidth="1"/>
    <col min="2" max="2" width="20.85546875" style="241" customWidth="1"/>
    <col min="3" max="3" width="19.140625" style="241" customWidth="1"/>
    <col min="4" max="4" width="11" style="241" customWidth="1"/>
    <col min="5" max="5" width="10.140625" style="241" customWidth="1"/>
    <col min="6" max="21" width="5.5703125" style="241" customWidth="1"/>
    <col min="22" max="28" width="7.5703125" style="241" customWidth="1"/>
    <col min="29" max="16384" width="15.140625" style="241"/>
  </cols>
  <sheetData>
    <row r="1" spans="1:25" ht="18.75" customHeight="1" x14ac:dyDescent="0.3">
      <c r="A1" s="233" t="s">
        <v>175</v>
      </c>
      <c r="B1" s="234"/>
      <c r="C1" s="234"/>
      <c r="D1" s="234"/>
      <c r="E1" s="234"/>
      <c r="F1" s="234"/>
      <c r="G1" s="235"/>
      <c r="H1" s="236"/>
      <c r="I1" s="236"/>
      <c r="J1" s="236"/>
      <c r="K1" s="236"/>
      <c r="L1" s="236"/>
      <c r="M1" s="236"/>
      <c r="N1" s="236"/>
      <c r="O1" s="236"/>
      <c r="P1" s="237"/>
      <c r="Q1" s="234"/>
      <c r="R1" s="238"/>
      <c r="S1" s="238"/>
      <c r="T1" s="238"/>
      <c r="U1" s="239"/>
      <c r="V1" s="240"/>
      <c r="W1" s="240"/>
      <c r="X1" s="240"/>
      <c r="Y1" s="240"/>
    </row>
    <row r="2" spans="1:25" ht="12.75" customHeight="1" x14ac:dyDescent="0.25">
      <c r="A2" s="242" t="s">
        <v>176</v>
      </c>
      <c r="B2" s="243"/>
      <c r="C2" s="243"/>
      <c r="D2" s="243"/>
      <c r="E2" s="244"/>
      <c r="F2" s="244"/>
      <c r="G2" s="245"/>
      <c r="H2" s="246"/>
      <c r="I2" s="246"/>
      <c r="J2" s="246"/>
      <c r="K2" s="246"/>
      <c r="L2" s="246"/>
      <c r="M2" s="246"/>
      <c r="N2" s="246"/>
      <c r="O2" s="246"/>
      <c r="P2" s="247"/>
      <c r="Q2" s="244"/>
      <c r="R2" s="248"/>
      <c r="S2" s="248"/>
      <c r="T2" s="248"/>
      <c r="U2" s="239"/>
      <c r="V2" s="249"/>
      <c r="W2" s="249"/>
      <c r="X2" s="249"/>
      <c r="Y2" s="249"/>
    </row>
    <row r="3" spans="1:25" ht="13.5" customHeight="1" x14ac:dyDescent="0.25">
      <c r="A3" s="250"/>
      <c r="B3" s="250"/>
      <c r="C3" s="250"/>
      <c r="D3" s="250"/>
      <c r="E3" s="250"/>
      <c r="F3" s="250"/>
      <c r="G3" s="251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48"/>
      <c r="S3" s="248"/>
      <c r="T3" s="248"/>
      <c r="U3" s="239"/>
      <c r="V3" s="249"/>
      <c r="W3" s="249"/>
      <c r="X3" s="249"/>
      <c r="Y3" s="249"/>
    </row>
    <row r="4" spans="1:25" ht="13.5" customHeight="1" x14ac:dyDescent="0.25">
      <c r="A4" s="252" t="s">
        <v>177</v>
      </c>
      <c r="B4" s="252" t="s">
        <v>23</v>
      </c>
      <c r="C4" s="252" t="s">
        <v>26</v>
      </c>
      <c r="D4" s="252" t="s">
        <v>178</v>
      </c>
      <c r="E4" s="252" t="s">
        <v>24</v>
      </c>
      <c r="F4" s="253" t="s">
        <v>179</v>
      </c>
      <c r="G4" s="253" t="s">
        <v>180</v>
      </c>
      <c r="H4" s="253" t="s">
        <v>181</v>
      </c>
      <c r="I4" s="254" t="s">
        <v>182</v>
      </c>
      <c r="J4" s="255" t="s">
        <v>183</v>
      </c>
      <c r="K4" s="253" t="s">
        <v>184</v>
      </c>
      <c r="L4" s="253" t="s">
        <v>185</v>
      </c>
      <c r="M4" s="256"/>
      <c r="N4" s="253" t="s">
        <v>186</v>
      </c>
      <c r="O4" s="253" t="s">
        <v>187</v>
      </c>
      <c r="P4" s="253" t="s">
        <v>188</v>
      </c>
      <c r="Q4" s="257" t="s">
        <v>189</v>
      </c>
      <c r="R4" s="255" t="s">
        <v>190</v>
      </c>
      <c r="S4" s="253" t="s">
        <v>191</v>
      </c>
      <c r="T4" s="255" t="s">
        <v>192</v>
      </c>
      <c r="U4" s="255" t="s">
        <v>193</v>
      </c>
      <c r="V4" s="249"/>
      <c r="W4" s="249"/>
      <c r="X4" s="249"/>
      <c r="Y4" s="249"/>
    </row>
    <row r="5" spans="1:25" ht="13.5" customHeight="1" x14ac:dyDescent="0.25">
      <c r="A5" s="252"/>
      <c r="B5" s="258"/>
      <c r="C5" s="258"/>
      <c r="D5" s="258"/>
      <c r="E5" s="258"/>
      <c r="F5" s="253"/>
      <c r="G5" s="253"/>
      <c r="H5" s="253"/>
      <c r="I5" s="254"/>
      <c r="J5" s="255"/>
      <c r="K5" s="253"/>
      <c r="L5" s="253"/>
      <c r="M5" s="256"/>
      <c r="N5" s="253"/>
      <c r="O5" s="253"/>
      <c r="P5" s="253"/>
      <c r="Q5" s="257"/>
      <c r="R5" s="255"/>
      <c r="S5" s="253"/>
      <c r="T5" s="255"/>
      <c r="U5" s="255"/>
      <c r="V5" s="249"/>
      <c r="W5" s="249"/>
      <c r="X5" s="249"/>
      <c r="Y5" s="249"/>
    </row>
    <row r="6" spans="1:25" s="248" customFormat="1" ht="13.35" customHeight="1" x14ac:dyDescent="0.2">
      <c r="A6" s="259">
        <v>1</v>
      </c>
      <c r="B6" s="124" t="s">
        <v>76</v>
      </c>
      <c r="C6" s="124" t="s">
        <v>78</v>
      </c>
      <c r="D6" s="260">
        <v>0.75</v>
      </c>
      <c r="E6" s="125" t="s">
        <v>60</v>
      </c>
      <c r="F6" s="261">
        <f>VLOOKUP($B6, '[4]0505'!$B$6:$N$40, 13, FALSE)</f>
        <v>6.6666666666666666E-2</v>
      </c>
      <c r="G6" s="261">
        <f>VLOOKUP($B6, '[4]1205'!$B$6:$N$38, 13, FALSE)</f>
        <v>0.26666666666666666</v>
      </c>
      <c r="H6" s="261">
        <f>VLOOKUP($B6, '[4]1905'!$B$6:$N$38, 13, FALSE)</f>
        <v>4.1666666666666664E-2</v>
      </c>
      <c r="I6" s="261">
        <f>VLOOKUP($B6, '[4]2605'!$B$6:$N$38, 13, FALSE)</f>
        <v>0.18518518518518517</v>
      </c>
      <c r="J6" s="261">
        <f>VLOOKUP($B6, '[4]0206'!$B$6:$N$38, 13, FALSE)</f>
        <v>0.20689655172413793</v>
      </c>
      <c r="K6" s="261"/>
      <c r="L6" s="261"/>
      <c r="M6" s="262"/>
      <c r="N6" s="261"/>
      <c r="O6" s="261"/>
      <c r="P6" s="261"/>
      <c r="Q6" s="261"/>
      <c r="R6" s="259"/>
      <c r="S6" s="259"/>
      <c r="T6" s="259"/>
      <c r="U6" s="263">
        <f t="shared" ref="U6:U40" si="0">SUM(F6:T6)</f>
        <v>0.76708173690932302</v>
      </c>
    </row>
    <row r="7" spans="1:25" s="248" customFormat="1" ht="13.35" customHeight="1" x14ac:dyDescent="0.2">
      <c r="A7" s="259">
        <v>2</v>
      </c>
      <c r="B7" s="90" t="s">
        <v>84</v>
      </c>
      <c r="C7" s="180" t="s">
        <v>85</v>
      </c>
      <c r="D7" s="260">
        <v>0.75</v>
      </c>
      <c r="E7" s="91" t="s">
        <v>60</v>
      </c>
      <c r="F7" s="261">
        <f>VLOOKUP($B7, '[4]0505'!$B$6:$N$40, 13, FALSE)</f>
        <v>0.6</v>
      </c>
      <c r="G7" s="261">
        <f>VLOOKUP($B7, '[4]1205'!$B$6:$N$38, 13, FALSE)</f>
        <v>0.2</v>
      </c>
      <c r="H7" s="261">
        <f>VLOOKUP($B7, '[4]1905'!$B$6:$N$38, 13, FALSE)</f>
        <v>0.20833333333333334</v>
      </c>
      <c r="I7" s="261">
        <f>VLOOKUP($B7, '[4]2605'!$B$6:$N$38, 13, FALSE)</f>
        <v>0.14814814814814814</v>
      </c>
      <c r="J7" s="261">
        <f>VLOOKUP($B7, '[4]0206'!$B$6:$N$38, 13, FALSE)</f>
        <v>0.27586206896551724</v>
      </c>
      <c r="K7" s="261"/>
      <c r="L7" s="261"/>
      <c r="M7" s="262"/>
      <c r="N7" s="261"/>
      <c r="O7" s="261"/>
      <c r="P7" s="261"/>
      <c r="Q7" s="261"/>
      <c r="R7" s="259"/>
      <c r="S7" s="259"/>
      <c r="T7" s="259"/>
      <c r="U7" s="263">
        <f t="shared" si="0"/>
        <v>1.4323435504469986</v>
      </c>
    </row>
    <row r="8" spans="1:25" s="248" customFormat="1" ht="12.75" x14ac:dyDescent="0.2">
      <c r="A8" s="259">
        <v>3</v>
      </c>
      <c r="B8" s="90" t="s">
        <v>64</v>
      </c>
      <c r="C8" s="90" t="s">
        <v>65</v>
      </c>
      <c r="D8" s="260">
        <v>0.75</v>
      </c>
      <c r="E8" s="91" t="s">
        <v>60</v>
      </c>
      <c r="F8" s="261">
        <v>1.5</v>
      </c>
      <c r="G8" s="261">
        <f>VLOOKUP($B8, '[4]1205'!$B$6:$N$38, 13, FALSE)</f>
        <v>6.6666666666666666E-2</v>
      </c>
      <c r="H8" s="261">
        <f>VLOOKUP($B8, '[4]1905'!$B$6:$N$38, 13, FALSE)</f>
        <v>8.3333333333333329E-2</v>
      </c>
      <c r="I8" s="261">
        <f>VLOOKUP($B8, '[4]2605'!$B$6:$N$38, 13, FALSE)</f>
        <v>3.7037037037037035E-2</v>
      </c>
      <c r="J8" s="261">
        <f>VLOOKUP($B8, '[4]0206'!$B$6:$N$38, 13, FALSE)</f>
        <v>0.10344827586206896</v>
      </c>
      <c r="K8" s="261"/>
      <c r="L8" s="261"/>
      <c r="M8" s="262"/>
      <c r="N8" s="261"/>
      <c r="O8" s="261"/>
      <c r="P8" s="261"/>
      <c r="Q8" s="261"/>
      <c r="R8" s="261"/>
      <c r="S8" s="261"/>
      <c r="T8" s="261"/>
      <c r="U8" s="263">
        <f t="shared" si="0"/>
        <v>1.7904853128991058</v>
      </c>
    </row>
    <row r="9" spans="1:25" s="248" customFormat="1" ht="12.75" x14ac:dyDescent="0.2">
      <c r="A9" s="259">
        <v>4</v>
      </c>
      <c r="B9" s="90" t="s">
        <v>108</v>
      </c>
      <c r="C9" s="90" t="s">
        <v>109</v>
      </c>
      <c r="D9" s="260">
        <v>0.75694444444444453</v>
      </c>
      <c r="E9" s="91" t="s">
        <v>60</v>
      </c>
      <c r="F9" s="261">
        <f>VLOOKUP($B9, '[4]0505'!$B$6:$N$40, 13, FALSE)</f>
        <v>0.33333333333333331</v>
      </c>
      <c r="G9" s="261">
        <f>VLOOKUP($B9, '[4]1205'!$B$6:$N$38, 13, FALSE)</f>
        <v>0.4</v>
      </c>
      <c r="H9" s="261">
        <f>VLOOKUP($B9, '[4]1905'!$B$6:$N$38, 13, FALSE)</f>
        <v>0.41666666666666669</v>
      </c>
      <c r="I9" s="261">
        <f>VLOOKUP($B9, '[4]2605'!$B$6:$N$38, 13, FALSE)</f>
        <v>0.55555555555555558</v>
      </c>
      <c r="J9" s="261">
        <f>VLOOKUP($B9, '[4]0206'!$B$6:$N$38, 13, FALSE)</f>
        <v>0.48275862068965519</v>
      </c>
      <c r="K9" s="261"/>
      <c r="L9" s="261"/>
      <c r="M9" s="262"/>
      <c r="N9" s="261"/>
      <c r="O9" s="261"/>
      <c r="P9" s="261"/>
      <c r="Q9" s="261"/>
      <c r="R9" s="261"/>
      <c r="S9" s="259"/>
      <c r="T9" s="259"/>
      <c r="U9" s="263">
        <f t="shared" si="0"/>
        <v>2.188314176245211</v>
      </c>
    </row>
    <row r="10" spans="1:25" s="248" customFormat="1" ht="12.75" x14ac:dyDescent="0.2">
      <c r="A10" s="259">
        <v>5</v>
      </c>
      <c r="B10" s="124" t="s">
        <v>68</v>
      </c>
      <c r="C10" s="124" t="s">
        <v>69</v>
      </c>
      <c r="D10" s="260">
        <v>0.75</v>
      </c>
      <c r="E10" s="125" t="s">
        <v>60</v>
      </c>
      <c r="F10" s="261">
        <f>VLOOKUP($B10, '[4]0505'!$B$6:$N$40, 13, FALSE)</f>
        <v>0.2</v>
      </c>
      <c r="G10" s="261">
        <v>1.5</v>
      </c>
      <c r="H10" s="261">
        <f>VLOOKUP($B10, '[4]1905'!$B$6:$N$38, 13, FALSE)</f>
        <v>0.25</v>
      </c>
      <c r="I10" s="261">
        <f>VLOOKUP($B10, '[4]2605'!$B$6:$N$38, 13, FALSE)</f>
        <v>0.37037037037037035</v>
      </c>
      <c r="J10" s="261">
        <f>VLOOKUP($B10, '[4]0206'!$B$6:$N$38, 13, FALSE)</f>
        <v>0.13793103448275862</v>
      </c>
      <c r="K10" s="261"/>
      <c r="L10" s="261"/>
      <c r="M10" s="262"/>
      <c r="N10" s="261"/>
      <c r="O10" s="261"/>
      <c r="P10" s="261"/>
      <c r="Q10" s="261"/>
      <c r="R10" s="259"/>
      <c r="S10" s="259"/>
      <c r="T10" s="259"/>
      <c r="U10" s="263">
        <f t="shared" si="0"/>
        <v>2.4583014048531289</v>
      </c>
    </row>
    <row r="11" spans="1:25" s="248" customFormat="1" ht="12.75" x14ac:dyDescent="0.2">
      <c r="A11" s="259">
        <v>6</v>
      </c>
      <c r="B11" s="264" t="s">
        <v>194</v>
      </c>
      <c r="C11" s="90" t="s">
        <v>195</v>
      </c>
      <c r="D11" s="260">
        <v>0.75694444444444453</v>
      </c>
      <c r="E11" s="91" t="s">
        <v>60</v>
      </c>
      <c r="F11" s="261">
        <f>VLOOKUP($B11, '[4]0505'!$B$6:$N$40, 13, FALSE)</f>
        <v>0.13333333333333333</v>
      </c>
      <c r="G11" s="261">
        <f>VLOOKUP($B11, '[4]1205'!$B$6:$N$38, 13, FALSE)</f>
        <v>0.33333333333333331</v>
      </c>
      <c r="H11" s="261">
        <f>VLOOKUP($B11, '[4]1905'!$B$6:$N$38, 13, FALSE)</f>
        <v>0.375</v>
      </c>
      <c r="I11" s="261">
        <f>VLOOKUP($B11, '[4]2605'!$B$6:$N$38, 13, FALSE)</f>
        <v>0.29629629629629628</v>
      </c>
      <c r="J11" s="261">
        <v>1.5</v>
      </c>
      <c r="K11" s="261"/>
      <c r="L11" s="261"/>
      <c r="M11" s="262"/>
      <c r="N11" s="261"/>
      <c r="O11" s="261"/>
      <c r="P11" s="261"/>
      <c r="Q11" s="261"/>
      <c r="R11" s="259"/>
      <c r="S11" s="259"/>
      <c r="T11" s="259"/>
      <c r="U11" s="263">
        <f t="shared" si="0"/>
        <v>2.6379629629629631</v>
      </c>
    </row>
    <row r="12" spans="1:25" s="248" customFormat="1" ht="12.75" x14ac:dyDescent="0.2">
      <c r="A12" s="259">
        <v>7</v>
      </c>
      <c r="B12" s="90" t="s">
        <v>119</v>
      </c>
      <c r="C12" s="90" t="s">
        <v>120</v>
      </c>
      <c r="D12" s="260">
        <v>0.75694444444444453</v>
      </c>
      <c r="E12" s="91" t="s">
        <v>54</v>
      </c>
      <c r="F12" s="261">
        <f>VLOOKUP($B12, '[4]0505'!$B$6:$N$40, 13, FALSE)</f>
        <v>0.46666666666666667</v>
      </c>
      <c r="G12" s="261">
        <f>VLOOKUP($B12, '[4]1205'!$B$6:$N$38, 13, FALSE)</f>
        <v>0.8666666666666667</v>
      </c>
      <c r="H12" s="261">
        <f>VLOOKUP($B12, '[4]1905'!$B$6:$N$38, 13, FALSE)</f>
        <v>0.58333333333333337</v>
      </c>
      <c r="I12" s="261">
        <f>VLOOKUP($B12, '[4]2605'!$B$6:$N$38, 13, FALSE)</f>
        <v>0.33333333333333331</v>
      </c>
      <c r="J12" s="261">
        <f>VLOOKUP($B12, '[4]0206'!$B$6:$N$38, 13, FALSE)</f>
        <v>0.58620689655172409</v>
      </c>
      <c r="K12" s="261"/>
      <c r="L12" s="261"/>
      <c r="M12" s="262"/>
      <c r="N12" s="261"/>
      <c r="O12" s="261"/>
      <c r="P12" s="261"/>
      <c r="Q12" s="261"/>
      <c r="R12" s="261"/>
      <c r="S12" s="259"/>
      <c r="T12" s="259"/>
      <c r="U12" s="263">
        <f t="shared" si="0"/>
        <v>2.8362068965517246</v>
      </c>
    </row>
    <row r="13" spans="1:25" s="248" customFormat="1" ht="12.75" x14ac:dyDescent="0.2">
      <c r="A13" s="259">
        <v>8</v>
      </c>
      <c r="B13" s="90" t="s">
        <v>168</v>
      </c>
      <c r="C13" s="264" t="s">
        <v>170</v>
      </c>
      <c r="D13" s="260">
        <v>0.75</v>
      </c>
      <c r="E13" s="265" t="s">
        <v>169</v>
      </c>
      <c r="F13" s="261">
        <f>VLOOKUP($B13, '[4]0505'!$B$6:$N$40, 13, FALSE)</f>
        <v>0.8666666666666667</v>
      </c>
      <c r="G13" s="261">
        <f>VLOOKUP($B13, '[4]1205'!$B$6:$N$38, 13, FALSE)</f>
        <v>0.46666666666666667</v>
      </c>
      <c r="H13" s="261">
        <f>VLOOKUP($B13, '[4]1905'!$B$6:$N$38, 13, FALSE)</f>
        <v>0.16666666666666666</v>
      </c>
      <c r="I13" s="261">
        <f>VLOOKUP($B13, '[4]2605'!$B$6:$N$38, 13, FALSE)</f>
        <v>7.407407407407407E-2</v>
      </c>
      <c r="J13" s="261">
        <f>VLOOKUP($B13, '[4]0206'!$B$6:$N$38, 13, FALSE)</f>
        <v>1.5</v>
      </c>
      <c r="K13" s="261"/>
      <c r="L13" s="261"/>
      <c r="M13" s="262"/>
      <c r="N13" s="261"/>
      <c r="O13" s="261"/>
      <c r="P13" s="261"/>
      <c r="Q13" s="261"/>
      <c r="R13" s="261"/>
      <c r="S13" s="261"/>
      <c r="T13" s="261"/>
      <c r="U13" s="263">
        <f t="shared" si="0"/>
        <v>3.0740740740740744</v>
      </c>
    </row>
    <row r="14" spans="1:25" s="248" customFormat="1" ht="12.75" x14ac:dyDescent="0.2">
      <c r="A14" s="259">
        <v>9</v>
      </c>
      <c r="B14" s="124" t="s">
        <v>127</v>
      </c>
      <c r="C14" s="128" t="s">
        <v>128</v>
      </c>
      <c r="D14" s="260">
        <v>0.75</v>
      </c>
      <c r="E14" s="125" t="s">
        <v>60</v>
      </c>
      <c r="F14" s="261">
        <f>VLOOKUP($B14, '[4]0505'!$B$6:$N$40, 13, FALSE)</f>
        <v>0.73333333333333328</v>
      </c>
      <c r="G14" s="261">
        <f>VLOOKUP($B14, '[4]1205'!$B$6:$N$38, 13, FALSE)</f>
        <v>0.6</v>
      </c>
      <c r="H14" s="261">
        <f>VLOOKUP($B14, '[4]1905'!$B$6:$N$38, 13, FALSE)</f>
        <v>0.45833333333333331</v>
      </c>
      <c r="I14" s="261">
        <f>VLOOKUP($B14, '[4]2605'!$B$6:$N$38, 13, FALSE)</f>
        <v>0.70370370370370372</v>
      </c>
      <c r="J14" s="261">
        <f>VLOOKUP($B14, '[4]0206'!$B$6:$N$38, 13, FALSE)</f>
        <v>0.65517241379310343</v>
      </c>
      <c r="K14" s="261"/>
      <c r="L14" s="261"/>
      <c r="M14" s="262"/>
      <c r="N14" s="261"/>
      <c r="O14" s="261"/>
      <c r="P14" s="261"/>
      <c r="Q14" s="261"/>
      <c r="R14" s="259"/>
      <c r="S14" s="259"/>
      <c r="T14" s="259"/>
      <c r="U14" s="263">
        <f t="shared" si="0"/>
        <v>3.1505427841634734</v>
      </c>
    </row>
    <row r="15" spans="1:25" s="248" customFormat="1" ht="14.45" customHeight="1" x14ac:dyDescent="0.2">
      <c r="A15" s="259">
        <v>10</v>
      </c>
      <c r="B15" s="124" t="s">
        <v>123</v>
      </c>
      <c r="C15" s="266" t="s">
        <v>124</v>
      </c>
      <c r="D15" s="260">
        <v>0.75694444444444453</v>
      </c>
      <c r="E15" s="267" t="s">
        <v>60</v>
      </c>
      <c r="F15" s="261">
        <f>VLOOKUP($B15, '[4]0505'!$B$6:$N$40, 13, FALSE)</f>
        <v>0.4</v>
      </c>
      <c r="G15" s="261">
        <v>1.5</v>
      </c>
      <c r="H15" s="261">
        <f>VLOOKUP($B15, '[4]1905'!$B$6:$N$38, 13, FALSE)</f>
        <v>0.33333333333333331</v>
      </c>
      <c r="I15" s="261">
        <f>VLOOKUP($B15, '[4]2605'!$B$6:$N$38, 13, FALSE)</f>
        <v>0.44444444444444442</v>
      </c>
      <c r="J15" s="261">
        <f>VLOOKUP($B15, '[4]0206'!$B$6:$N$38, 13, FALSE)</f>
        <v>0.62068965517241381</v>
      </c>
      <c r="K15" s="261"/>
      <c r="L15" s="261"/>
      <c r="M15" s="262"/>
      <c r="N15" s="261"/>
      <c r="O15" s="261"/>
      <c r="P15" s="261"/>
      <c r="Q15" s="261"/>
      <c r="R15" s="259"/>
      <c r="S15" s="259"/>
      <c r="T15" s="259"/>
      <c r="U15" s="263">
        <f t="shared" si="0"/>
        <v>3.2984674329501917</v>
      </c>
    </row>
    <row r="16" spans="1:25" s="248" customFormat="1" ht="14.45" customHeight="1" x14ac:dyDescent="0.2">
      <c r="A16" s="259">
        <v>11</v>
      </c>
      <c r="B16" s="90" t="s">
        <v>53</v>
      </c>
      <c r="C16" s="194" t="s">
        <v>124</v>
      </c>
      <c r="D16" s="260">
        <v>0.75694444444444453</v>
      </c>
      <c r="E16" s="268" t="s">
        <v>54</v>
      </c>
      <c r="F16" s="261">
        <v>1.5</v>
      </c>
      <c r="G16" s="261">
        <v>1.5</v>
      </c>
      <c r="H16" s="261">
        <f>VLOOKUP($B16, '[4]1905'!$B$6:$N$38, 13, FALSE)</f>
        <v>0.125</v>
      </c>
      <c r="I16" s="261">
        <f>VLOOKUP($B16, '[4]2605'!$B$6:$N$38, 13, FALSE)</f>
        <v>0.25925925925925924</v>
      </c>
      <c r="J16" s="261">
        <f>VLOOKUP($B16, '[4]0206'!$B$6:$N$38, 13, FALSE)</f>
        <v>3.4482758620689655E-2</v>
      </c>
      <c r="K16" s="261"/>
      <c r="L16" s="261"/>
      <c r="M16" s="262"/>
      <c r="N16" s="261"/>
      <c r="O16" s="261"/>
      <c r="P16" s="261"/>
      <c r="Q16" s="261"/>
      <c r="R16" s="259"/>
      <c r="S16" s="259"/>
      <c r="T16" s="259"/>
      <c r="U16" s="263">
        <f t="shared" si="0"/>
        <v>3.4187420178799486</v>
      </c>
    </row>
    <row r="17" spans="1:29" s="248" customFormat="1" ht="14.45" customHeight="1" x14ac:dyDescent="0.2">
      <c r="A17" s="259">
        <v>12</v>
      </c>
      <c r="B17" s="90" t="s">
        <v>88</v>
      </c>
      <c r="C17" s="90" t="s">
        <v>89</v>
      </c>
      <c r="D17" s="260">
        <v>0.75694444444444453</v>
      </c>
      <c r="E17" s="91" t="s">
        <v>60</v>
      </c>
      <c r="F17" s="261">
        <f>VLOOKUP($B17, '[4]0505'!$B$6:$N$40, 13, FALSE)</f>
        <v>0.53333333333333333</v>
      </c>
      <c r="G17" s="261">
        <v>1.5</v>
      </c>
      <c r="H17" s="261">
        <f>VLOOKUP($B17, '[4]1905'!$B$6:$N$38, 13, FALSE)</f>
        <v>0.625</v>
      </c>
      <c r="I17" s="261">
        <f>VLOOKUP($B17, '[4]2605'!$B$6:$N$38, 13, FALSE)</f>
        <v>0.66666666666666663</v>
      </c>
      <c r="J17" s="261">
        <f>VLOOKUP($B17, '[4]0206'!$B$6:$N$38, 13, FALSE)</f>
        <v>0.31034482758620691</v>
      </c>
      <c r="K17" s="261"/>
      <c r="L17" s="261"/>
      <c r="M17" s="262"/>
      <c r="N17" s="261"/>
      <c r="O17" s="261"/>
      <c r="P17" s="261"/>
      <c r="Q17" s="261"/>
      <c r="R17" s="259"/>
      <c r="S17" s="259"/>
      <c r="T17" s="259"/>
      <c r="U17" s="263">
        <f t="shared" si="0"/>
        <v>3.6353448275862066</v>
      </c>
    </row>
    <row r="18" spans="1:29" s="248" customFormat="1" ht="14.45" customHeight="1" x14ac:dyDescent="0.2">
      <c r="A18" s="259">
        <v>13</v>
      </c>
      <c r="B18" s="269" t="s">
        <v>81</v>
      </c>
      <c r="C18" s="124" t="s">
        <v>69</v>
      </c>
      <c r="D18" s="260">
        <v>0.75</v>
      </c>
      <c r="E18" s="267" t="s">
        <v>60</v>
      </c>
      <c r="F18" s="261">
        <v>1.5</v>
      </c>
      <c r="G18" s="261">
        <v>1.5</v>
      </c>
      <c r="H18" s="261">
        <f>VLOOKUP($B18, '[4]1905'!$B$6:$N$38, 13, FALSE)</f>
        <v>0.29166666666666669</v>
      </c>
      <c r="I18" s="261">
        <f>VLOOKUP($B18, '[4]2605'!$B$6:$N$38, 13, FALSE)</f>
        <v>0.1111111111111111</v>
      </c>
      <c r="J18" s="261">
        <f>VLOOKUP($B18, '[4]0206'!$B$6:$N$38, 13, FALSE)</f>
        <v>0.2413793103448276</v>
      </c>
      <c r="K18" s="261"/>
      <c r="L18" s="261"/>
      <c r="M18" s="262"/>
      <c r="N18" s="261"/>
      <c r="O18" s="261"/>
      <c r="P18" s="261"/>
      <c r="Q18" s="261"/>
      <c r="R18" s="259"/>
      <c r="S18" s="259"/>
      <c r="T18" s="259"/>
      <c r="U18" s="263">
        <f t="shared" si="0"/>
        <v>3.6441570881226051</v>
      </c>
    </row>
    <row r="19" spans="1:29" s="248" customFormat="1" ht="14.45" customHeight="1" x14ac:dyDescent="0.2">
      <c r="A19" s="259">
        <v>14</v>
      </c>
      <c r="B19" s="124" t="s">
        <v>196</v>
      </c>
      <c r="C19" s="124" t="s">
        <v>197</v>
      </c>
      <c r="D19" s="260">
        <v>0.75694444444444453</v>
      </c>
      <c r="E19" s="125" t="s">
        <v>60</v>
      </c>
      <c r="F19" s="261">
        <f>VLOOKUP($B19, '[4]0505'!$B$6:$N$40, 13, FALSE)</f>
        <v>0.26666666666666666</v>
      </c>
      <c r="G19" s="261">
        <f>VLOOKUP($B19, '[4]1205'!$B$6:$N$38, 13, FALSE)</f>
        <v>0.13333333333333333</v>
      </c>
      <c r="H19" s="261">
        <f>VLOOKUP($B19, '[4]1905'!$B$6:$N$38, 13, FALSE)</f>
        <v>0.54166666666666663</v>
      </c>
      <c r="I19" s="261">
        <v>1.5</v>
      </c>
      <c r="J19" s="261">
        <v>1.5</v>
      </c>
      <c r="K19" s="261"/>
      <c r="L19" s="261"/>
      <c r="M19" s="262"/>
      <c r="N19" s="261"/>
      <c r="O19" s="261"/>
      <c r="P19" s="261"/>
      <c r="Q19" s="261"/>
      <c r="R19" s="261"/>
      <c r="S19" s="261"/>
      <c r="T19" s="261"/>
      <c r="U19" s="263">
        <f t="shared" si="0"/>
        <v>3.9416666666666664</v>
      </c>
      <c r="Y19" s="270"/>
    </row>
    <row r="20" spans="1:29" s="248" customFormat="1" ht="14.45" customHeight="1" x14ac:dyDescent="0.2">
      <c r="A20" s="259">
        <v>15</v>
      </c>
      <c r="B20" s="159" t="s">
        <v>143</v>
      </c>
      <c r="C20" s="159" t="s">
        <v>116</v>
      </c>
      <c r="D20" s="260">
        <v>0.75</v>
      </c>
      <c r="E20" s="160" t="s">
        <v>60</v>
      </c>
      <c r="F20" s="261">
        <f>VLOOKUP($B20, '[4]0505'!$B$6:$N$40, 13, FALSE)</f>
        <v>0.8</v>
      </c>
      <c r="G20" s="261">
        <f>VLOOKUP($B20, '[4]1205'!$B$6:$N$38, 13, FALSE)</f>
        <v>0.53333333333333333</v>
      </c>
      <c r="H20" s="261">
        <f>VLOOKUP($B20, '[4]1905'!$B$6:$N$38, 13, FALSE)</f>
        <v>0.91666666666666663</v>
      </c>
      <c r="I20" s="261">
        <f>VLOOKUP($B20, '[4]2605'!$B$6:$N$38, 13, FALSE)</f>
        <v>0.96296296296296291</v>
      </c>
      <c r="J20" s="261">
        <f>VLOOKUP($B20, '[4]0206'!$B$6:$N$38, 13, FALSE)</f>
        <v>0.7931034482758621</v>
      </c>
      <c r="K20" s="261"/>
      <c r="L20" s="261"/>
      <c r="M20" s="262"/>
      <c r="N20" s="261"/>
      <c r="O20" s="261"/>
      <c r="P20" s="261"/>
      <c r="Q20" s="261"/>
      <c r="R20" s="259"/>
      <c r="S20" s="259"/>
      <c r="T20" s="259"/>
      <c r="U20" s="263">
        <f t="shared" si="0"/>
        <v>4.0060664112388249</v>
      </c>
    </row>
    <row r="21" spans="1:29" s="248" customFormat="1" ht="14.45" customHeight="1" x14ac:dyDescent="0.2">
      <c r="A21" s="259">
        <v>16</v>
      </c>
      <c r="B21" s="159" t="s">
        <v>104</v>
      </c>
      <c r="C21" s="271" t="s">
        <v>105</v>
      </c>
      <c r="D21" s="260">
        <v>0.75</v>
      </c>
      <c r="E21" s="160" t="s">
        <v>54</v>
      </c>
      <c r="F21" s="261">
        <v>1.5</v>
      </c>
      <c r="G21" s="261">
        <f>VLOOKUP($B21, '[4]1205'!$B$6:$N$38, 13, FALSE)</f>
        <v>0.8</v>
      </c>
      <c r="H21" s="261">
        <f>VLOOKUP($B21, '[4]1905'!$B$6:$N$38, 13, FALSE)</f>
        <v>0.75</v>
      </c>
      <c r="I21" s="261">
        <f>VLOOKUP($B21, '[4]2605'!$B$6:$N$38, 13, FALSE)</f>
        <v>0.59259259259259256</v>
      </c>
      <c r="J21" s="261">
        <f>VLOOKUP($B21, '[4]0206'!$B$6:$N$38, 13, FALSE)</f>
        <v>0.44827586206896552</v>
      </c>
      <c r="K21" s="261"/>
      <c r="L21" s="261"/>
      <c r="M21" s="262"/>
      <c r="N21" s="261"/>
      <c r="O21" s="261"/>
      <c r="P21" s="261"/>
      <c r="Q21" s="261"/>
      <c r="R21" s="259"/>
      <c r="S21" s="259"/>
      <c r="T21" s="259"/>
      <c r="U21" s="263">
        <f t="shared" si="0"/>
        <v>4.0908684546615577</v>
      </c>
    </row>
    <row r="22" spans="1:29" s="248" customFormat="1" ht="14.45" customHeight="1" x14ac:dyDescent="0.2">
      <c r="A22" s="259">
        <v>17</v>
      </c>
      <c r="B22" s="90" t="s">
        <v>92</v>
      </c>
      <c r="C22" s="180" t="s">
        <v>93</v>
      </c>
      <c r="D22" s="260">
        <v>0.75694444444444453</v>
      </c>
      <c r="E22" s="91" t="s">
        <v>54</v>
      </c>
      <c r="F22" s="261">
        <f>VLOOKUP($B22, '[4]0505'!$B$6:$N$40, 13, FALSE)</f>
        <v>0.66666666666666663</v>
      </c>
      <c r="G22" s="261">
        <v>1.5</v>
      </c>
      <c r="H22" s="261">
        <f>VLOOKUP($B22, '[4]1905'!$B$6:$N$38, 13, FALSE)</f>
        <v>0.5</v>
      </c>
      <c r="I22" s="261">
        <v>1.5</v>
      </c>
      <c r="J22" s="261">
        <f>VLOOKUP($B22, '[4]0206'!$B$6:$N$38, 13, FALSE)</f>
        <v>0.34482758620689657</v>
      </c>
      <c r="K22" s="261"/>
      <c r="L22" s="261"/>
      <c r="M22" s="262"/>
      <c r="N22" s="261"/>
      <c r="O22" s="261"/>
      <c r="P22" s="261"/>
      <c r="Q22" s="261"/>
      <c r="R22" s="259"/>
      <c r="S22" s="259"/>
      <c r="T22" s="259"/>
      <c r="U22" s="263">
        <f t="shared" si="0"/>
        <v>4.5114942528735629</v>
      </c>
    </row>
    <row r="23" spans="1:29" s="248" customFormat="1" ht="14.45" customHeight="1" x14ac:dyDescent="0.2">
      <c r="A23" s="259">
        <v>18</v>
      </c>
      <c r="B23" s="90" t="s">
        <v>59</v>
      </c>
      <c r="C23" s="272" t="s">
        <v>61</v>
      </c>
      <c r="D23" s="260">
        <v>0.75694444444444453</v>
      </c>
      <c r="E23" s="273" t="s">
        <v>60</v>
      </c>
      <c r="F23" s="261">
        <f>VLOOKUP($B23, '[4]0505'!$B$6:$N$40, 13, FALSE)</f>
        <v>1.5</v>
      </c>
      <c r="G23" s="261">
        <v>1.5</v>
      </c>
      <c r="H23" s="261">
        <f>VLOOKUP($B23, '[4]1905'!$B$6:$N$38, 13, FALSE)</f>
        <v>0.79166666666666663</v>
      </c>
      <c r="I23" s="261">
        <f>VLOOKUP($B23, '[4]2605'!$B$6:$N$38, 13, FALSE)</f>
        <v>0.7407407407407407</v>
      </c>
      <c r="J23" s="261">
        <f>VLOOKUP($B23, '[4]0206'!$B$6:$N$38, 13, FALSE)</f>
        <v>6.8965517241379309E-2</v>
      </c>
      <c r="K23" s="261"/>
      <c r="L23" s="261"/>
      <c r="M23" s="262"/>
      <c r="N23" s="261"/>
      <c r="O23" s="261"/>
      <c r="P23" s="261"/>
      <c r="Q23" s="261"/>
      <c r="R23" s="259"/>
      <c r="S23" s="259"/>
      <c r="T23" s="259"/>
      <c r="U23" s="263">
        <f t="shared" si="0"/>
        <v>4.6013729246487864</v>
      </c>
    </row>
    <row r="24" spans="1:29" s="248" customFormat="1" ht="14.45" customHeight="1" x14ac:dyDescent="0.2">
      <c r="A24" s="259">
        <v>19</v>
      </c>
      <c r="B24" s="90" t="s">
        <v>150</v>
      </c>
      <c r="C24" s="271" t="s">
        <v>198</v>
      </c>
      <c r="D24" s="260">
        <v>0.75</v>
      </c>
      <c r="E24" s="273" t="s">
        <v>60</v>
      </c>
      <c r="F24" s="261">
        <f>VLOOKUP($B24, '[4]0505'!$B$6:$N$40, 13, FALSE)</f>
        <v>1</v>
      </c>
      <c r="G24" s="261">
        <f>VLOOKUP($B24, '[4]1205'!$B$6:$N$38, 13, FALSE)</f>
        <v>0.93333333333333335</v>
      </c>
      <c r="H24" s="261">
        <f>VLOOKUP($B24, '[4]1905'!$B$6:$N$38, 13, FALSE)</f>
        <v>0.95833333333333337</v>
      </c>
      <c r="I24" s="261">
        <f>VLOOKUP($B24, '[4]2605'!$B$6:$N$38, 13, FALSE)</f>
        <v>0.85185185185185186</v>
      </c>
      <c r="J24" s="261">
        <f>VLOOKUP($B24, '[4]0206'!$B$6:$N$38, 13, FALSE)</f>
        <v>0.86206896551724133</v>
      </c>
      <c r="K24" s="261"/>
      <c r="L24" s="261"/>
      <c r="M24" s="262"/>
      <c r="N24" s="261"/>
      <c r="O24" s="261"/>
      <c r="P24" s="261"/>
      <c r="Q24" s="261"/>
      <c r="R24" s="259"/>
      <c r="S24" s="259"/>
      <c r="T24" s="259"/>
      <c r="U24" s="263">
        <f t="shared" si="0"/>
        <v>4.6055874840357598</v>
      </c>
    </row>
    <row r="25" spans="1:29" s="248" customFormat="1" ht="14.45" customHeight="1" x14ac:dyDescent="0.25">
      <c r="A25" s="259">
        <v>20</v>
      </c>
      <c r="B25" s="180" t="s">
        <v>139</v>
      </c>
      <c r="C25" s="274" t="s">
        <v>140</v>
      </c>
      <c r="D25" s="260">
        <v>0.75</v>
      </c>
      <c r="E25" s="275" t="s">
        <v>60</v>
      </c>
      <c r="F25" s="261">
        <v>1.5</v>
      </c>
      <c r="G25" s="261">
        <f>VLOOKUP($B25, '[4]1205'!$B$6:$N$38, 13, FALSE)</f>
        <v>0.66666666666666663</v>
      </c>
      <c r="H25" s="261">
        <f>VLOOKUP($B25, '[4]1905'!$B$6:$N$38, 13, FALSE)</f>
        <v>0.875</v>
      </c>
      <c r="I25" s="261">
        <f>VLOOKUP($B25, '[4]2605'!$B$6:$N$38, 13, FALSE)</f>
        <v>0.88888888888888884</v>
      </c>
      <c r="J25" s="261">
        <f>VLOOKUP($B25, '[4]0206'!$B$6:$N$38, 13, FALSE)</f>
        <v>0.75862068965517238</v>
      </c>
      <c r="K25" s="261"/>
      <c r="L25" s="261"/>
      <c r="M25" s="262"/>
      <c r="N25" s="261"/>
      <c r="O25" s="261"/>
      <c r="P25" s="261"/>
      <c r="Q25" s="261"/>
      <c r="R25" s="259"/>
      <c r="S25" s="259"/>
      <c r="T25" s="259"/>
      <c r="U25" s="263">
        <f t="shared" si="0"/>
        <v>4.689176245210728</v>
      </c>
      <c r="AC25" s="241"/>
    </row>
    <row r="26" spans="1:29" ht="14.45" customHeight="1" x14ac:dyDescent="0.25">
      <c r="A26" s="259">
        <v>21</v>
      </c>
      <c r="B26" s="90" t="s">
        <v>101</v>
      </c>
      <c r="C26" s="90" t="s">
        <v>78</v>
      </c>
      <c r="D26" s="260">
        <v>0.75</v>
      </c>
      <c r="E26" s="276" t="s">
        <v>54</v>
      </c>
      <c r="F26" s="277">
        <v>1.5</v>
      </c>
      <c r="G26" s="261">
        <v>1.5</v>
      </c>
      <c r="H26" s="261">
        <v>1.5</v>
      </c>
      <c r="I26" s="261">
        <f>VLOOKUP($B26, '[4]2605'!$B$6:$N$38, 13, FALSE)</f>
        <v>0.22222222222222221</v>
      </c>
      <c r="J26" s="261">
        <f>VLOOKUP($B26, '[4]0206'!$B$6:$N$38, 13, FALSE)</f>
        <v>0.41379310344827586</v>
      </c>
      <c r="K26" s="261"/>
      <c r="L26" s="261"/>
      <c r="M26" s="262"/>
      <c r="N26" s="261"/>
      <c r="O26" s="261"/>
      <c r="P26" s="261"/>
      <c r="Q26" s="261"/>
      <c r="R26" s="259"/>
      <c r="S26" s="259"/>
      <c r="T26" s="259"/>
      <c r="U26" s="263">
        <f t="shared" si="0"/>
        <v>5.1360153256704981</v>
      </c>
      <c r="V26" s="248"/>
      <c r="W26" s="248"/>
      <c r="X26" s="248"/>
      <c r="Y26" s="248"/>
      <c r="Z26" s="248"/>
      <c r="AA26" s="248"/>
      <c r="AB26" s="248"/>
    </row>
    <row r="27" spans="1:29" ht="14.45" customHeight="1" x14ac:dyDescent="0.25">
      <c r="A27" s="259">
        <v>22</v>
      </c>
      <c r="B27" s="90" t="s">
        <v>72</v>
      </c>
      <c r="C27" s="90" t="s">
        <v>73</v>
      </c>
      <c r="D27" s="260">
        <v>0.75694444444444453</v>
      </c>
      <c r="E27" s="276" t="s">
        <v>54</v>
      </c>
      <c r="F27" s="277">
        <v>1.5</v>
      </c>
      <c r="G27" s="261">
        <v>1.5</v>
      </c>
      <c r="H27" s="261">
        <v>1.5</v>
      </c>
      <c r="I27" s="261">
        <f>VLOOKUP($B27, '[4]2605'!$B$6:$N$38, 13, FALSE)</f>
        <v>0.48148148148148145</v>
      </c>
      <c r="J27" s="261">
        <f>VLOOKUP($B27, '[4]0206'!$B$6:$N$38, 13, FALSE)</f>
        <v>0.17241379310344829</v>
      </c>
      <c r="K27" s="278"/>
      <c r="L27" s="278"/>
      <c r="M27" s="262"/>
      <c r="N27" s="278"/>
      <c r="O27" s="278"/>
      <c r="P27" s="278"/>
      <c r="Q27" s="278"/>
      <c r="R27" s="278"/>
      <c r="S27" s="278"/>
      <c r="T27" s="278"/>
      <c r="U27" s="263">
        <f t="shared" si="0"/>
        <v>5.1538952745849302</v>
      </c>
      <c r="V27" s="248"/>
      <c r="W27" s="248"/>
      <c r="X27" s="248"/>
      <c r="Y27" s="248"/>
      <c r="Z27" s="248"/>
      <c r="AA27" s="248"/>
      <c r="AB27" s="248"/>
    </row>
    <row r="28" spans="1:29" ht="14.45" customHeight="1" x14ac:dyDescent="0.25">
      <c r="A28" s="259">
        <v>23</v>
      </c>
      <c r="B28" s="90" t="s">
        <v>96</v>
      </c>
      <c r="C28" s="90" t="s">
        <v>199</v>
      </c>
      <c r="D28" s="260">
        <v>0.75</v>
      </c>
      <c r="E28" s="276" t="s">
        <v>97</v>
      </c>
      <c r="F28" s="277">
        <v>1.5</v>
      </c>
      <c r="G28" s="261">
        <v>1.5</v>
      </c>
      <c r="H28" s="261">
        <v>1.5</v>
      </c>
      <c r="I28" s="261">
        <f>VLOOKUP($B28, '[4]2605'!$B$6:$N$38, 13, FALSE)</f>
        <v>0.51851851851851849</v>
      </c>
      <c r="J28" s="261">
        <f>VLOOKUP($B28, '[4]0206'!$B$6:$N$38, 13, FALSE)</f>
        <v>0.37931034482758619</v>
      </c>
      <c r="K28" s="261"/>
      <c r="L28" s="261"/>
      <c r="M28" s="262"/>
      <c r="N28" s="261"/>
      <c r="O28" s="261"/>
      <c r="P28" s="261"/>
      <c r="Q28" s="261"/>
      <c r="R28" s="259"/>
      <c r="S28" s="259"/>
      <c r="T28" s="259"/>
      <c r="U28" s="263">
        <f t="shared" si="0"/>
        <v>5.3978288633461045</v>
      </c>
      <c r="V28" s="248"/>
      <c r="W28" s="248"/>
      <c r="X28" s="248"/>
      <c r="Y28" s="248"/>
      <c r="Z28" s="248"/>
      <c r="AA28" s="248"/>
      <c r="AB28" s="248"/>
      <c r="AC28" s="248"/>
    </row>
    <row r="29" spans="1:29" ht="14.45" customHeight="1" x14ac:dyDescent="0.25">
      <c r="A29" s="259">
        <v>24</v>
      </c>
      <c r="B29" s="180" t="s">
        <v>154</v>
      </c>
      <c r="C29" s="90" t="s">
        <v>155</v>
      </c>
      <c r="D29" s="260">
        <v>0.75694444444444453</v>
      </c>
      <c r="E29" s="276" t="s">
        <v>54</v>
      </c>
      <c r="F29" s="261">
        <v>1.5</v>
      </c>
      <c r="G29" s="261">
        <f>VLOOKUP($B29, '[4]1205'!$B$6:$N$38, 13, FALSE)</f>
        <v>0.73333333333333328</v>
      </c>
      <c r="H29" s="261">
        <v>1.5</v>
      </c>
      <c r="I29" s="261">
        <f>VLOOKUP($B29, '[4]2605'!$B$6:$N$38, 13, FALSE)</f>
        <v>0.77777777777777779</v>
      </c>
      <c r="J29" s="261">
        <f>VLOOKUP($B29, '[4]0206'!$B$6:$N$38, 13, FALSE)</f>
        <v>0.89655172413793105</v>
      </c>
      <c r="K29" s="261"/>
      <c r="L29" s="261"/>
      <c r="M29" s="262"/>
      <c r="N29" s="261"/>
      <c r="O29" s="261"/>
      <c r="P29" s="261"/>
      <c r="Q29" s="261"/>
      <c r="R29" s="259"/>
      <c r="S29" s="259"/>
      <c r="T29" s="259"/>
      <c r="U29" s="263">
        <f t="shared" si="0"/>
        <v>5.4076628352490417</v>
      </c>
      <c r="V29" s="248"/>
      <c r="W29" s="248"/>
      <c r="X29" s="248"/>
      <c r="Y29" s="248"/>
      <c r="Z29" s="248"/>
      <c r="AA29" s="248"/>
      <c r="AB29" s="248"/>
    </row>
    <row r="30" spans="1:29" ht="14.45" customHeight="1" x14ac:dyDescent="0.25">
      <c r="A30" s="259">
        <v>25</v>
      </c>
      <c r="B30" s="194" t="s">
        <v>163</v>
      </c>
      <c r="C30" s="90" t="s">
        <v>200</v>
      </c>
      <c r="D30" s="260">
        <v>0.75</v>
      </c>
      <c r="E30" s="259" t="s">
        <v>54</v>
      </c>
      <c r="F30" s="261">
        <v>1.5</v>
      </c>
      <c r="G30" s="261">
        <v>1.5</v>
      </c>
      <c r="H30" s="261">
        <f>VLOOKUP($B30, '[4]1905'!$B$6:$N$38, 13, FALSE)</f>
        <v>0.83333333333333337</v>
      </c>
      <c r="I30" s="261">
        <f>VLOOKUP($B30, '[4]2605'!$B$6:$N$38, 13, FALSE)</f>
        <v>0.81481481481481477</v>
      </c>
      <c r="J30" s="261">
        <f>VLOOKUP($B30, '[4]0206'!$B$6:$N$38, 13, FALSE)</f>
        <v>1</v>
      </c>
      <c r="K30" s="261"/>
      <c r="L30" s="261"/>
      <c r="M30" s="262"/>
      <c r="N30" s="261"/>
      <c r="O30" s="261"/>
      <c r="P30" s="261"/>
      <c r="Q30" s="261"/>
      <c r="R30" s="259"/>
      <c r="S30" s="259"/>
      <c r="T30" s="259"/>
      <c r="U30" s="263">
        <f t="shared" si="0"/>
        <v>5.6481481481481479</v>
      </c>
      <c r="V30" s="248"/>
      <c r="W30" s="248"/>
      <c r="X30" s="248"/>
      <c r="Y30" s="248"/>
      <c r="Z30" s="248"/>
      <c r="AA30" s="248"/>
      <c r="AB30" s="248"/>
    </row>
    <row r="31" spans="1:29" ht="14.45" customHeight="1" x14ac:dyDescent="0.25">
      <c r="A31" s="259">
        <v>26</v>
      </c>
      <c r="B31" s="90" t="s">
        <v>131</v>
      </c>
      <c r="C31" s="124" t="s">
        <v>132</v>
      </c>
      <c r="D31" s="260">
        <v>0.75</v>
      </c>
      <c r="E31" s="276" t="s">
        <v>97</v>
      </c>
      <c r="F31" s="277">
        <v>1.5</v>
      </c>
      <c r="G31" s="261">
        <v>1.5</v>
      </c>
      <c r="H31" s="261">
        <v>1.5</v>
      </c>
      <c r="I31" s="261">
        <f>VLOOKUP($B31, '[4]2605'!$B$6:$N$38, 13, FALSE)</f>
        <v>0.62962962962962965</v>
      </c>
      <c r="J31" s="261">
        <f>VLOOKUP($B31, '[4]0206'!$B$6:$N$38, 13, FALSE)</f>
        <v>0.68965517241379315</v>
      </c>
      <c r="K31" s="261"/>
      <c r="L31" s="261"/>
      <c r="M31" s="262"/>
      <c r="N31" s="261"/>
      <c r="O31" s="261"/>
      <c r="P31" s="261"/>
      <c r="Q31" s="261"/>
      <c r="R31" s="259"/>
      <c r="S31" s="259"/>
      <c r="T31" s="259"/>
      <c r="U31" s="263">
        <f t="shared" si="0"/>
        <v>5.8192848020434234</v>
      </c>
      <c r="V31" s="249"/>
      <c r="W31" s="249"/>
      <c r="X31" s="249"/>
      <c r="Y31" s="249"/>
    </row>
    <row r="32" spans="1:29" ht="14.45" customHeight="1" x14ac:dyDescent="0.25">
      <c r="A32" s="259">
        <v>27</v>
      </c>
      <c r="B32" s="194" t="s">
        <v>146</v>
      </c>
      <c r="C32" s="194" t="s">
        <v>147</v>
      </c>
      <c r="D32" s="260">
        <v>0.75</v>
      </c>
      <c r="E32" s="268" t="s">
        <v>60</v>
      </c>
      <c r="F32" s="261">
        <v>1.5</v>
      </c>
      <c r="G32" s="261">
        <v>1.5</v>
      </c>
      <c r="H32" s="261">
        <f>VLOOKUP($B32, '[4]1905'!$B$6:$N$38, 13, FALSE)</f>
        <v>1</v>
      </c>
      <c r="I32" s="261">
        <f>VLOOKUP($B32, '[4]2605'!$B$6:$N$38, 13, FALSE)</f>
        <v>1</v>
      </c>
      <c r="J32" s="261">
        <f>VLOOKUP($B32, '[4]0206'!$B$6:$N$38, 13, FALSE)</f>
        <v>0.82758620689655171</v>
      </c>
      <c r="K32" s="261"/>
      <c r="L32" s="261"/>
      <c r="M32" s="262"/>
      <c r="N32" s="261"/>
      <c r="O32" s="261"/>
      <c r="P32" s="261"/>
      <c r="Q32" s="261"/>
      <c r="R32" s="259"/>
      <c r="S32" s="259"/>
      <c r="T32" s="259"/>
      <c r="U32" s="263">
        <f t="shared" si="0"/>
        <v>5.8275862068965516</v>
      </c>
      <c r="V32" s="248"/>
      <c r="W32" s="248"/>
      <c r="X32" s="248"/>
      <c r="Y32" s="248"/>
      <c r="Z32" s="248"/>
      <c r="AA32" s="248"/>
      <c r="AB32" s="248"/>
    </row>
    <row r="33" spans="1:28" ht="14.45" customHeight="1" x14ac:dyDescent="0.25">
      <c r="A33" s="259">
        <v>28</v>
      </c>
      <c r="B33" s="90" t="s">
        <v>112</v>
      </c>
      <c r="C33" s="90" t="s">
        <v>78</v>
      </c>
      <c r="D33" s="260">
        <v>0.75</v>
      </c>
      <c r="E33" s="91" t="s">
        <v>60</v>
      </c>
      <c r="F33" s="277">
        <v>1.5</v>
      </c>
      <c r="G33" s="261">
        <v>1.5</v>
      </c>
      <c r="H33" s="261">
        <v>1.5</v>
      </c>
      <c r="I33" s="261">
        <f>VLOOKUP($B33, '[4]2605'!$B$6:$N$38, 13, FALSE)</f>
        <v>0.92592592592592593</v>
      </c>
      <c r="J33" s="261">
        <f>VLOOKUP($B33, '[4]0206'!$B$6:$N$38, 13, FALSE)</f>
        <v>0.51724137931034486</v>
      </c>
      <c r="K33" s="278"/>
      <c r="L33" s="278"/>
      <c r="M33" s="262"/>
      <c r="N33" s="278"/>
      <c r="O33" s="278"/>
      <c r="P33" s="278"/>
      <c r="Q33" s="278"/>
      <c r="R33" s="278"/>
      <c r="S33" s="278"/>
      <c r="T33" s="278"/>
      <c r="U33" s="263">
        <f t="shared" si="0"/>
        <v>5.9431673052362708</v>
      </c>
    </row>
    <row r="34" spans="1:28" ht="14.45" customHeight="1" x14ac:dyDescent="0.25">
      <c r="A34" s="259">
        <v>29</v>
      </c>
      <c r="B34" s="194" t="s">
        <v>158</v>
      </c>
      <c r="C34" s="194" t="s">
        <v>201</v>
      </c>
      <c r="D34" s="260">
        <v>0.75694444444444453</v>
      </c>
      <c r="E34" s="268" t="s">
        <v>60</v>
      </c>
      <c r="F34" s="261">
        <v>1.5</v>
      </c>
      <c r="G34" s="261">
        <v>1.5</v>
      </c>
      <c r="H34" s="261">
        <f>VLOOKUP($B34, '[4]1905'!$B$6:$N$38, 13, FALSE)</f>
        <v>0.70833333333333337</v>
      </c>
      <c r="I34" s="261">
        <v>1.5</v>
      </c>
      <c r="J34" s="261">
        <f>VLOOKUP($B34, '[4]0206'!$B$6:$N$38, 13, FALSE)</f>
        <v>0.93103448275862066</v>
      </c>
      <c r="K34" s="261"/>
      <c r="L34" s="261"/>
      <c r="M34" s="262"/>
      <c r="N34" s="261"/>
      <c r="O34" s="261"/>
      <c r="P34" s="261"/>
      <c r="Q34" s="261"/>
      <c r="R34" s="259"/>
      <c r="S34" s="259"/>
      <c r="T34" s="259"/>
      <c r="U34" s="263">
        <f t="shared" si="0"/>
        <v>6.1393678160919549</v>
      </c>
      <c r="V34" s="248"/>
      <c r="W34" s="248"/>
      <c r="X34" s="248"/>
      <c r="Y34" s="248"/>
      <c r="Z34" s="248"/>
      <c r="AA34" s="248"/>
      <c r="AB34" s="248"/>
    </row>
    <row r="35" spans="1:28" ht="14.45" customHeight="1" x14ac:dyDescent="0.25">
      <c r="A35" s="259">
        <v>30</v>
      </c>
      <c r="B35" s="90" t="s">
        <v>202</v>
      </c>
      <c r="C35" s="90" t="s">
        <v>203</v>
      </c>
      <c r="D35" s="260">
        <v>0.75694444444444453</v>
      </c>
      <c r="E35" s="91" t="s">
        <v>60</v>
      </c>
      <c r="F35" s="277">
        <v>1.5</v>
      </c>
      <c r="G35" s="261">
        <v>1.5</v>
      </c>
      <c r="H35" s="261">
        <v>1.5</v>
      </c>
      <c r="I35" s="261">
        <f>VLOOKUP($B35, '[4]2605'!$B$6:$N$38, 13, FALSE)</f>
        <v>0.40740740740740738</v>
      </c>
      <c r="J35" s="261">
        <v>1.5</v>
      </c>
      <c r="K35" s="261"/>
      <c r="L35" s="261"/>
      <c r="M35" s="262"/>
      <c r="N35" s="261"/>
      <c r="O35" s="261"/>
      <c r="P35" s="261"/>
      <c r="Q35" s="261"/>
      <c r="R35" s="259"/>
      <c r="S35" s="259"/>
      <c r="T35" s="259"/>
      <c r="U35" s="263">
        <f t="shared" si="0"/>
        <v>6.4074074074074074</v>
      </c>
    </row>
    <row r="36" spans="1:28" ht="14.45" customHeight="1" x14ac:dyDescent="0.25">
      <c r="A36" s="259">
        <v>31</v>
      </c>
      <c r="B36" s="90" t="s">
        <v>115</v>
      </c>
      <c r="C36" s="194" t="s">
        <v>116</v>
      </c>
      <c r="D36" s="260">
        <v>0.75</v>
      </c>
      <c r="E36" s="268" t="s">
        <v>54</v>
      </c>
      <c r="F36" s="277">
        <v>1.5</v>
      </c>
      <c r="G36" s="277">
        <v>1.5</v>
      </c>
      <c r="H36" s="277">
        <v>1.5</v>
      </c>
      <c r="I36" s="277">
        <v>1.5</v>
      </c>
      <c r="J36" s="261">
        <f>VLOOKUP($B36, '[4]0206'!$B$6:$N$38, 13, FALSE)</f>
        <v>0.55172413793103448</v>
      </c>
      <c r="K36" s="261"/>
      <c r="L36" s="261"/>
      <c r="M36" s="262"/>
      <c r="N36" s="261"/>
      <c r="O36" s="261"/>
      <c r="P36" s="261"/>
      <c r="Q36" s="261"/>
      <c r="R36" s="259"/>
      <c r="S36" s="259"/>
      <c r="T36" s="259"/>
      <c r="U36" s="263">
        <f t="shared" si="0"/>
        <v>6.5517241379310347</v>
      </c>
      <c r="V36" s="248"/>
      <c r="W36" s="248"/>
      <c r="X36" s="248"/>
      <c r="Y36" s="248"/>
      <c r="Z36" s="248"/>
      <c r="AA36" s="248"/>
      <c r="AB36" s="248"/>
    </row>
    <row r="37" spans="1:28" ht="14.45" customHeight="1" x14ac:dyDescent="0.25">
      <c r="A37" s="259">
        <v>32</v>
      </c>
      <c r="B37" s="124" t="s">
        <v>204</v>
      </c>
      <c r="C37" s="124" t="s">
        <v>89</v>
      </c>
      <c r="D37" s="260">
        <v>0.75694444444444453</v>
      </c>
      <c r="E37" s="279" t="s">
        <v>54</v>
      </c>
      <c r="F37" s="261">
        <v>1.5</v>
      </c>
      <c r="G37" s="261">
        <v>1.5</v>
      </c>
      <c r="H37" s="261">
        <f>VLOOKUP($B37, '[4]1905'!$B$6:$N$38, 13, FALSE)</f>
        <v>0.66666666666666663</v>
      </c>
      <c r="I37" s="261">
        <v>1.5</v>
      </c>
      <c r="J37" s="261">
        <v>1.5</v>
      </c>
      <c r="K37" s="261"/>
      <c r="L37" s="261"/>
      <c r="M37" s="262"/>
      <c r="N37" s="261"/>
      <c r="O37" s="261"/>
      <c r="P37" s="261"/>
      <c r="Q37" s="261"/>
      <c r="R37" s="280"/>
      <c r="S37" s="280"/>
      <c r="T37" s="280"/>
      <c r="U37" s="263">
        <f t="shared" si="0"/>
        <v>6.6666666666666661</v>
      </c>
    </row>
    <row r="38" spans="1:28" ht="14.45" customHeight="1" x14ac:dyDescent="0.25">
      <c r="A38" s="259">
        <v>33</v>
      </c>
      <c r="B38" s="90" t="s">
        <v>135</v>
      </c>
      <c r="C38" s="194" t="s">
        <v>136</v>
      </c>
      <c r="D38" s="260">
        <v>0.75</v>
      </c>
      <c r="E38" s="268" t="s">
        <v>54</v>
      </c>
      <c r="F38" s="277">
        <v>1.5</v>
      </c>
      <c r="G38" s="277">
        <v>1.5</v>
      </c>
      <c r="H38" s="277">
        <v>1.5</v>
      </c>
      <c r="I38" s="277">
        <v>1.5</v>
      </c>
      <c r="J38" s="261">
        <f>VLOOKUP($B38, '[4]0206'!$B$6:$N$38, 13, FALSE)</f>
        <v>0.72413793103448276</v>
      </c>
      <c r="K38" s="261"/>
      <c r="L38" s="261"/>
      <c r="M38" s="262"/>
      <c r="N38" s="261"/>
      <c r="O38" s="261"/>
      <c r="P38" s="261"/>
      <c r="Q38" s="261"/>
      <c r="R38" s="259"/>
      <c r="S38" s="259"/>
      <c r="T38" s="259"/>
      <c r="U38" s="263">
        <f t="shared" si="0"/>
        <v>6.7241379310344831</v>
      </c>
      <c r="V38" s="248"/>
      <c r="W38" s="248"/>
      <c r="X38" s="248"/>
      <c r="Y38" s="248"/>
      <c r="Z38" s="248"/>
      <c r="AA38" s="248"/>
      <c r="AB38" s="248"/>
    </row>
    <row r="39" spans="1:28" ht="14.45" customHeight="1" x14ac:dyDescent="0.25">
      <c r="A39" s="259">
        <v>34</v>
      </c>
      <c r="B39" s="90" t="s">
        <v>205</v>
      </c>
      <c r="C39" s="90" t="s">
        <v>206</v>
      </c>
      <c r="D39" s="260">
        <v>0.75694444444444453</v>
      </c>
      <c r="E39" s="276" t="s">
        <v>54</v>
      </c>
      <c r="F39" s="261">
        <v>1.5</v>
      </c>
      <c r="G39" s="261">
        <f>VLOOKUP($B39, '[4]1205'!$B$6:$N$38, 13, FALSE)</f>
        <v>1</v>
      </c>
      <c r="H39" s="261">
        <v>1.5</v>
      </c>
      <c r="I39" s="261">
        <v>1.5</v>
      </c>
      <c r="J39" s="261">
        <v>1.5</v>
      </c>
      <c r="K39" s="261"/>
      <c r="L39" s="261"/>
      <c r="M39" s="262"/>
      <c r="N39" s="261"/>
      <c r="O39" s="261"/>
      <c r="P39" s="261"/>
      <c r="Q39" s="261"/>
      <c r="R39" s="259"/>
      <c r="S39" s="259"/>
      <c r="T39" s="259"/>
      <c r="U39" s="263">
        <f t="shared" si="0"/>
        <v>7</v>
      </c>
      <c r="V39" s="248"/>
      <c r="W39" s="248"/>
      <c r="X39" s="248"/>
      <c r="Y39" s="248"/>
      <c r="Z39" s="248"/>
      <c r="AA39" s="248"/>
      <c r="AB39" s="248"/>
    </row>
    <row r="40" spans="1:28" ht="14.45" customHeight="1" x14ac:dyDescent="0.25">
      <c r="A40" s="259">
        <v>35</v>
      </c>
      <c r="B40" s="180" t="s">
        <v>207</v>
      </c>
      <c r="C40" s="194" t="s">
        <v>208</v>
      </c>
      <c r="D40" s="260">
        <v>0.75694444444444453</v>
      </c>
      <c r="E40" s="275" t="s">
        <v>209</v>
      </c>
      <c r="F40" s="277">
        <v>1.5</v>
      </c>
      <c r="G40" s="261">
        <v>1.5</v>
      </c>
      <c r="H40" s="261">
        <v>1.5</v>
      </c>
      <c r="I40" s="261">
        <f>VLOOKUP($B40, '[4]2605'!$B$6:$N$38, 13, FALSE)</f>
        <v>1.5</v>
      </c>
      <c r="J40" s="261">
        <v>1.5</v>
      </c>
      <c r="K40" s="278"/>
      <c r="L40" s="278"/>
      <c r="M40" s="262"/>
      <c r="N40" s="278"/>
      <c r="O40" s="278"/>
      <c r="P40" s="278"/>
      <c r="Q40" s="278"/>
      <c r="R40" s="278"/>
      <c r="S40" s="278"/>
      <c r="T40" s="278"/>
      <c r="U40" s="263">
        <f t="shared" si="0"/>
        <v>7.5</v>
      </c>
      <c r="V40" s="248"/>
      <c r="W40" s="248"/>
      <c r="X40" s="248"/>
      <c r="Y40" s="248"/>
      <c r="Z40" s="248"/>
      <c r="AA40" s="248"/>
      <c r="AB40" s="248"/>
    </row>
    <row r="41" spans="1:28" ht="14.45" customHeight="1" x14ac:dyDescent="0.25">
      <c r="A41" s="194"/>
      <c r="B41" s="90"/>
      <c r="C41" s="194"/>
      <c r="D41" s="281"/>
      <c r="E41" s="259"/>
      <c r="F41" s="277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59"/>
      <c r="S41" s="259"/>
      <c r="T41" s="259"/>
      <c r="U41" s="263"/>
      <c r="V41" s="248"/>
      <c r="W41" s="248"/>
      <c r="X41" s="248"/>
      <c r="Y41" s="248"/>
      <c r="Z41" s="248"/>
      <c r="AA41" s="248"/>
      <c r="AB41" s="248"/>
    </row>
    <row r="42" spans="1:28" ht="14.45" customHeight="1" x14ac:dyDescent="0.25">
      <c r="A42" s="194"/>
      <c r="B42" s="90"/>
      <c r="C42" s="194"/>
      <c r="D42" s="281"/>
      <c r="E42" s="259"/>
      <c r="F42" s="277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59"/>
      <c r="S42" s="259"/>
      <c r="T42" s="259"/>
      <c r="U42" s="263"/>
      <c r="V42" s="248"/>
      <c r="W42" s="248"/>
      <c r="X42" s="248"/>
      <c r="Y42" s="248"/>
      <c r="Z42" s="248"/>
      <c r="AA42" s="248"/>
      <c r="AB42" s="248"/>
    </row>
    <row r="43" spans="1:28" ht="14.45" customHeight="1" x14ac:dyDescent="0.25">
      <c r="A43" s="194"/>
      <c r="B43" s="90"/>
      <c r="C43" s="194"/>
      <c r="D43" s="281"/>
      <c r="E43" s="259"/>
      <c r="F43" s="277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59"/>
      <c r="S43" s="259"/>
      <c r="T43" s="259"/>
      <c r="U43" s="263"/>
      <c r="V43" s="248"/>
      <c r="W43" s="248"/>
      <c r="X43" s="248"/>
      <c r="Y43" s="248"/>
      <c r="Z43" s="248"/>
      <c r="AA43" s="248"/>
      <c r="AB43" s="248"/>
    </row>
    <row r="44" spans="1:28" ht="14.45" customHeight="1" x14ac:dyDescent="0.25">
      <c r="A44" s="194"/>
      <c r="B44" s="90"/>
      <c r="C44" s="194"/>
      <c r="D44" s="281"/>
      <c r="E44" s="259"/>
      <c r="F44" s="277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59"/>
      <c r="S44" s="259"/>
      <c r="T44" s="259"/>
      <c r="U44" s="263"/>
      <c r="V44" s="248"/>
      <c r="W44" s="248"/>
      <c r="X44" s="248"/>
      <c r="Y44" s="248"/>
      <c r="Z44" s="248"/>
      <c r="AA44" s="248"/>
      <c r="AB44" s="248"/>
    </row>
  </sheetData>
  <autoFilter ref="A5:U38" xr:uid="{81B1231F-F1AB-4512-9EB5-B9D3053DCC9C}">
    <sortState xmlns:xlrd2="http://schemas.microsoft.com/office/spreadsheetml/2017/richdata2" ref="A6:U40">
      <sortCondition ref="U5:U38"/>
    </sortState>
  </autoFilter>
  <pageMargins left="0.70866141732283472" right="0.70866141732283472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0206</vt:lpstr>
      <vt:lpstr>Sammendrag Master</vt:lpstr>
      <vt:lpstr>'0206'!Utskriftsområde</vt:lpstr>
      <vt:lpstr>'Sammendrag Master'!Utskriftsområde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Joachim Lyng-Olsen</cp:lastModifiedBy>
  <dcterms:created xsi:type="dcterms:W3CDTF">2020-06-04T06:50:29Z</dcterms:created>
  <dcterms:modified xsi:type="dcterms:W3CDTF">2020-06-04T06:51:24Z</dcterms:modified>
</cp:coreProperties>
</file>