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g\OneDrive\Documents\Web prosjekter\Ullern Seilforening\Innhold 2020\"/>
    </mc:Choice>
  </mc:AlternateContent>
  <xr:revisionPtr revIDLastSave="0" documentId="13_ncr:1_{28089B89-C90A-46D2-BC14-CE1043D370FF}" xr6:coauthVersionLast="45" xr6:coauthVersionMax="45" xr10:uidLastSave="{00000000-0000-0000-0000-000000000000}"/>
  <bookViews>
    <workbookView xWindow="11955" yWindow="1575" windowWidth="14580" windowHeight="12480" xr2:uid="{1817DAC5-0126-4FFE-A12B-2426ED32966B}"/>
  </bookViews>
  <sheets>
    <sheet name="2605" sheetId="1" r:id="rId1"/>
    <sheet name="Sammendrag Master" sheetId="2" r:id="rId2"/>
  </sheets>
  <externalReferences>
    <externalReference r:id="rId3"/>
  </externalReferences>
  <definedNames>
    <definedName name="_xlnm._FilterDatabase" localSheetId="0" hidden="1">'2605'!$A$5:$AS$37</definedName>
    <definedName name="_xlnm._FilterDatabase" localSheetId="1" hidden="1">'Sammendrag Master'!$A$5:$U$38</definedName>
    <definedName name="_xlnm.Print_Area" localSheetId="0">'2605'!$A$1:$O$29</definedName>
    <definedName name="_xlnm.Print_Area" localSheetId="1">'Sammendrag Master'!$A$1:$U$40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2" l="1"/>
  <c r="U38" i="2" s="1"/>
  <c r="G37" i="2"/>
  <c r="U37" i="2" s="1"/>
  <c r="I36" i="2"/>
  <c r="U36" i="2" s="1"/>
  <c r="H35" i="2"/>
  <c r="U35" i="2" s="1"/>
  <c r="H34" i="2"/>
  <c r="U34" i="2" s="1"/>
  <c r="I33" i="2"/>
  <c r="U33" i="2" s="1"/>
  <c r="I32" i="2"/>
  <c r="U32" i="2" s="1"/>
  <c r="I31" i="2"/>
  <c r="H31" i="2"/>
  <c r="I30" i="2"/>
  <c r="U30" i="2" s="1"/>
  <c r="I29" i="2"/>
  <c r="U29" i="2" s="1"/>
  <c r="I28" i="2"/>
  <c r="U28" i="2" s="1"/>
  <c r="I27" i="2"/>
  <c r="U27" i="2" s="1"/>
  <c r="H27" i="2"/>
  <c r="I26" i="2"/>
  <c r="H26" i="2"/>
  <c r="F26" i="2"/>
  <c r="I25" i="2"/>
  <c r="G25" i="2"/>
  <c r="H24" i="2"/>
  <c r="F24" i="2"/>
  <c r="I23" i="2"/>
  <c r="H23" i="2"/>
  <c r="G23" i="2"/>
  <c r="I22" i="2"/>
  <c r="H22" i="2"/>
  <c r="G22" i="2"/>
  <c r="F22" i="2"/>
  <c r="I21" i="2"/>
  <c r="H21" i="2"/>
  <c r="G21" i="2"/>
  <c r="I20" i="2"/>
  <c r="H20" i="2"/>
  <c r="I19" i="2"/>
  <c r="H19" i="2"/>
  <c r="I18" i="2"/>
  <c r="U18" i="2" s="1"/>
  <c r="H18" i="2"/>
  <c r="F18" i="2"/>
  <c r="I17" i="2"/>
  <c r="H17" i="2"/>
  <c r="G17" i="2"/>
  <c r="F17" i="2"/>
  <c r="I16" i="2"/>
  <c r="H16" i="2"/>
  <c r="F16" i="2"/>
  <c r="I15" i="2"/>
  <c r="H15" i="2"/>
  <c r="G15" i="2"/>
  <c r="F15" i="2"/>
  <c r="H14" i="2"/>
  <c r="G14" i="2"/>
  <c r="F14" i="2"/>
  <c r="I13" i="2"/>
  <c r="H13" i="2"/>
  <c r="F13" i="2"/>
  <c r="I12" i="2"/>
  <c r="H12" i="2"/>
  <c r="G12" i="2"/>
  <c r="F12" i="2"/>
  <c r="I11" i="2"/>
  <c r="H11" i="2"/>
  <c r="G11" i="2"/>
  <c r="F11" i="2"/>
  <c r="I10" i="2"/>
  <c r="H10" i="2"/>
  <c r="G10" i="2"/>
  <c r="U10" i="2" s="1"/>
  <c r="I9" i="2"/>
  <c r="H9" i="2"/>
  <c r="G9" i="2"/>
  <c r="F9" i="2"/>
  <c r="I8" i="2"/>
  <c r="H8" i="2"/>
  <c r="G8" i="2"/>
  <c r="F8" i="2"/>
  <c r="I7" i="2"/>
  <c r="H7" i="2"/>
  <c r="G7" i="2"/>
  <c r="F7" i="2"/>
  <c r="I6" i="2"/>
  <c r="H6" i="2"/>
  <c r="G6" i="2"/>
  <c r="F6" i="2"/>
  <c r="AP33" i="1"/>
  <c r="AQ33" i="1" s="1"/>
  <c r="AN33" i="1"/>
  <c r="AL33" i="1"/>
  <c r="AJ33" i="1"/>
  <c r="AH33" i="1"/>
  <c r="AF33" i="1"/>
  <c r="AE33" i="1"/>
  <c r="AD33" i="1"/>
  <c r="AC33" i="1"/>
  <c r="AB33" i="1"/>
  <c r="AA33" i="1"/>
  <c r="Z33" i="1"/>
  <c r="N33" i="1"/>
  <c r="J33" i="1"/>
  <c r="AP32" i="1"/>
  <c r="AN32" i="1"/>
  <c r="AL32" i="1"/>
  <c r="AJ32" i="1"/>
  <c r="AH32" i="1"/>
  <c r="AF32" i="1"/>
  <c r="AE32" i="1"/>
  <c r="AD32" i="1"/>
  <c r="AC32" i="1"/>
  <c r="AB32" i="1"/>
  <c r="AA32" i="1"/>
  <c r="Z32" i="1"/>
  <c r="AO32" i="1" s="1"/>
  <c r="N32" i="1"/>
  <c r="J32" i="1"/>
  <c r="AP31" i="1"/>
  <c r="AN31" i="1"/>
  <c r="AO31" i="1" s="1"/>
  <c r="AL31" i="1"/>
  <c r="AJ31" i="1"/>
  <c r="AH31" i="1"/>
  <c r="AF31" i="1"/>
  <c r="AG31" i="1" s="1"/>
  <c r="AE31" i="1"/>
  <c r="AD31" i="1"/>
  <c r="AC31" i="1"/>
  <c r="AB31" i="1"/>
  <c r="AA31" i="1"/>
  <c r="AQ31" i="1" s="1"/>
  <c r="Z31" i="1"/>
  <c r="N31" i="1"/>
  <c r="J31" i="1"/>
  <c r="AP30" i="1"/>
  <c r="AN30" i="1"/>
  <c r="AL30" i="1"/>
  <c r="AJ30" i="1"/>
  <c r="AH30" i="1"/>
  <c r="AI30" i="1" s="1"/>
  <c r="AF30" i="1"/>
  <c r="AE30" i="1"/>
  <c r="AD30" i="1"/>
  <c r="AC30" i="1"/>
  <c r="AB30" i="1"/>
  <c r="AA30" i="1"/>
  <c r="Z30" i="1"/>
  <c r="N30" i="1"/>
  <c r="J30" i="1"/>
  <c r="AP29" i="1"/>
  <c r="AN29" i="1"/>
  <c r="AL29" i="1"/>
  <c r="AJ29" i="1"/>
  <c r="AH29" i="1"/>
  <c r="AF29" i="1"/>
  <c r="AE29" i="1"/>
  <c r="AD29" i="1"/>
  <c r="AC29" i="1"/>
  <c r="AB29" i="1"/>
  <c r="AA29" i="1"/>
  <c r="Z29" i="1"/>
  <c r="N29" i="1"/>
  <c r="J29" i="1"/>
  <c r="AP28" i="1"/>
  <c r="AN28" i="1"/>
  <c r="AL28" i="1"/>
  <c r="AJ28" i="1"/>
  <c r="AH28" i="1"/>
  <c r="AF28" i="1"/>
  <c r="AE28" i="1"/>
  <c r="AD28" i="1"/>
  <c r="AC28" i="1"/>
  <c r="AB28" i="1"/>
  <c r="AA28" i="1"/>
  <c r="Z28" i="1"/>
  <c r="AO28" i="1" s="1"/>
  <c r="N28" i="1"/>
  <c r="J28" i="1"/>
  <c r="AP27" i="1"/>
  <c r="AN27" i="1"/>
  <c r="AO27" i="1" s="1"/>
  <c r="AL27" i="1"/>
  <c r="AJ27" i="1"/>
  <c r="AH27" i="1"/>
  <c r="AF27" i="1"/>
  <c r="AG27" i="1" s="1"/>
  <c r="AE27" i="1"/>
  <c r="AD27" i="1"/>
  <c r="AC27" i="1"/>
  <c r="AB27" i="1"/>
  <c r="AA27" i="1"/>
  <c r="AQ27" i="1" s="1"/>
  <c r="Z27" i="1"/>
  <c r="N27" i="1"/>
  <c r="J27" i="1"/>
  <c r="AP26" i="1"/>
  <c r="AO26" i="1"/>
  <c r="AN26" i="1"/>
  <c r="AL26" i="1"/>
  <c r="AJ26" i="1"/>
  <c r="AK26" i="1" s="1"/>
  <c r="L26" i="1" s="1"/>
  <c r="AH26" i="1"/>
  <c r="AG26" i="1"/>
  <c r="AF26" i="1"/>
  <c r="AE26" i="1"/>
  <c r="AD26" i="1"/>
  <c r="AC26" i="1"/>
  <c r="AB26" i="1"/>
  <c r="AA26" i="1"/>
  <c r="Z26" i="1"/>
  <c r="N26" i="1"/>
  <c r="J26" i="1"/>
  <c r="AP25" i="1"/>
  <c r="AN25" i="1"/>
  <c r="AL25" i="1"/>
  <c r="AJ25" i="1"/>
  <c r="AI25" i="1"/>
  <c r="AH25" i="1"/>
  <c r="AF25" i="1"/>
  <c r="AE25" i="1"/>
  <c r="AD25" i="1"/>
  <c r="AC25" i="1"/>
  <c r="AB25" i="1"/>
  <c r="AA25" i="1"/>
  <c r="Z25" i="1"/>
  <c r="N25" i="1"/>
  <c r="L25" i="1"/>
  <c r="M25" i="1" s="1"/>
  <c r="J25" i="1"/>
  <c r="AP24" i="1"/>
  <c r="AN24" i="1"/>
  <c r="AL24" i="1"/>
  <c r="AJ24" i="1"/>
  <c r="AH24" i="1"/>
  <c r="AI24" i="1" s="1"/>
  <c r="AF24" i="1"/>
  <c r="AE24" i="1"/>
  <c r="AD24" i="1"/>
  <c r="AC24" i="1"/>
  <c r="AB24" i="1"/>
  <c r="AA24" i="1"/>
  <c r="Z24" i="1"/>
  <c r="AK24" i="1" s="1"/>
  <c r="N24" i="1"/>
  <c r="J24" i="1"/>
  <c r="AP23" i="1"/>
  <c r="AQ23" i="1" s="1"/>
  <c r="AN23" i="1"/>
  <c r="AL23" i="1"/>
  <c r="AJ23" i="1"/>
  <c r="AH23" i="1"/>
  <c r="AI23" i="1" s="1"/>
  <c r="AF23" i="1"/>
  <c r="AE23" i="1"/>
  <c r="AD23" i="1"/>
  <c r="AC23" i="1"/>
  <c r="AB23" i="1"/>
  <c r="AA23" i="1"/>
  <c r="AM23" i="1" s="1"/>
  <c r="Z23" i="1"/>
  <c r="N23" i="1"/>
  <c r="J23" i="1"/>
  <c r="AP22" i="1"/>
  <c r="AN22" i="1"/>
  <c r="AL22" i="1"/>
  <c r="AJ22" i="1"/>
  <c r="AH22" i="1"/>
  <c r="AF22" i="1"/>
  <c r="AE22" i="1"/>
  <c r="AD22" i="1"/>
  <c r="AC22" i="1"/>
  <c r="AB22" i="1"/>
  <c r="AA22" i="1"/>
  <c r="Z22" i="1"/>
  <c r="N22" i="1"/>
  <c r="J22" i="1"/>
  <c r="AP21" i="1"/>
  <c r="AN21" i="1"/>
  <c r="AL21" i="1"/>
  <c r="L21" i="1" s="1"/>
  <c r="M21" i="1" s="1"/>
  <c r="AJ21" i="1"/>
  <c r="AH21" i="1"/>
  <c r="AF21" i="1"/>
  <c r="AE21" i="1"/>
  <c r="AD21" i="1"/>
  <c r="AC21" i="1"/>
  <c r="AB21" i="1"/>
  <c r="AA21" i="1"/>
  <c r="AI21" i="1" s="1"/>
  <c r="Z21" i="1"/>
  <c r="N21" i="1"/>
  <c r="J21" i="1"/>
  <c r="AP20" i="1"/>
  <c r="AQ20" i="1" s="1"/>
  <c r="AN20" i="1"/>
  <c r="AL20" i="1"/>
  <c r="AJ20" i="1"/>
  <c r="AK20" i="1" s="1"/>
  <c r="L20" i="1" s="1"/>
  <c r="AH20" i="1"/>
  <c r="AF20" i="1"/>
  <c r="AE20" i="1"/>
  <c r="AD20" i="1"/>
  <c r="AC20" i="1"/>
  <c r="AB20" i="1"/>
  <c r="AA20" i="1"/>
  <c r="Z20" i="1"/>
  <c r="AG20" i="1" s="1"/>
  <c r="N20" i="1"/>
  <c r="J20" i="1"/>
  <c r="AP19" i="1"/>
  <c r="AN19" i="1"/>
  <c r="AL19" i="1"/>
  <c r="AJ19" i="1"/>
  <c r="AH19" i="1"/>
  <c r="AF19" i="1"/>
  <c r="AG19" i="1" s="1"/>
  <c r="AE19" i="1"/>
  <c r="AD19" i="1"/>
  <c r="AC19" i="1"/>
  <c r="AB19" i="1"/>
  <c r="AA19" i="1"/>
  <c r="Z19" i="1"/>
  <c r="N19" i="1"/>
  <c r="L19" i="1"/>
  <c r="M19" i="1" s="1"/>
  <c r="J19" i="1"/>
  <c r="AP18" i="1"/>
  <c r="AN18" i="1"/>
  <c r="AL18" i="1"/>
  <c r="AJ18" i="1"/>
  <c r="AK18" i="1" s="1"/>
  <c r="AH18" i="1"/>
  <c r="AF18" i="1"/>
  <c r="AE18" i="1"/>
  <c r="AD18" i="1"/>
  <c r="AC18" i="1"/>
  <c r="AB18" i="1"/>
  <c r="AA18" i="1"/>
  <c r="Z18" i="1"/>
  <c r="AG18" i="1" s="1"/>
  <c r="N18" i="1"/>
  <c r="J18" i="1"/>
  <c r="AP17" i="1"/>
  <c r="AN17" i="1"/>
  <c r="AL17" i="1"/>
  <c r="AM17" i="1" s="1"/>
  <c r="L17" i="1" s="1"/>
  <c r="M17" i="1" s="1"/>
  <c r="AJ17" i="1"/>
  <c r="AH17" i="1"/>
  <c r="AI17" i="1" s="1"/>
  <c r="AF17" i="1"/>
  <c r="AE17" i="1"/>
  <c r="AD17" i="1"/>
  <c r="AC17" i="1"/>
  <c r="AB17" i="1"/>
  <c r="AA17" i="1"/>
  <c r="Z17" i="1"/>
  <c r="N17" i="1"/>
  <c r="J17" i="1"/>
  <c r="AP16" i="1"/>
  <c r="AO16" i="1"/>
  <c r="AN16" i="1"/>
  <c r="AL16" i="1"/>
  <c r="AJ16" i="1"/>
  <c r="L16" i="1" s="1"/>
  <c r="AH16" i="1"/>
  <c r="AF16" i="1"/>
  <c r="AE16" i="1"/>
  <c r="AD16" i="1"/>
  <c r="AC16" i="1"/>
  <c r="AB16" i="1"/>
  <c r="AA16" i="1"/>
  <c r="Z16" i="1"/>
  <c r="N16" i="1"/>
  <c r="J16" i="1"/>
  <c r="AP15" i="1"/>
  <c r="AN15" i="1"/>
  <c r="AL15" i="1"/>
  <c r="AJ15" i="1"/>
  <c r="AH15" i="1"/>
  <c r="AI15" i="1" s="1"/>
  <c r="AF15" i="1"/>
  <c r="AG15" i="1" s="1"/>
  <c r="AE15" i="1"/>
  <c r="AD15" i="1"/>
  <c r="AC15" i="1"/>
  <c r="AB15" i="1"/>
  <c r="AA15" i="1"/>
  <c r="AQ15" i="1" s="1"/>
  <c r="Z15" i="1"/>
  <c r="N15" i="1"/>
  <c r="J15" i="1"/>
  <c r="AP14" i="1"/>
  <c r="AN14" i="1"/>
  <c r="AL14" i="1"/>
  <c r="AJ14" i="1"/>
  <c r="AH14" i="1"/>
  <c r="AF14" i="1"/>
  <c r="AG14" i="1" s="1"/>
  <c r="AE14" i="1"/>
  <c r="AD14" i="1"/>
  <c r="AC14" i="1"/>
  <c r="AB14" i="1"/>
  <c r="AA14" i="1"/>
  <c r="Z14" i="1"/>
  <c r="N14" i="1"/>
  <c r="L14" i="1"/>
  <c r="J14" i="1"/>
  <c r="AP13" i="1"/>
  <c r="AN13" i="1"/>
  <c r="AO13" i="1" s="1"/>
  <c r="AL13" i="1"/>
  <c r="AJ13" i="1"/>
  <c r="AH13" i="1"/>
  <c r="AI13" i="1" s="1"/>
  <c r="AF13" i="1"/>
  <c r="AE13" i="1"/>
  <c r="AD13" i="1"/>
  <c r="AC13" i="1"/>
  <c r="AB13" i="1"/>
  <c r="AA13" i="1"/>
  <c r="Z13" i="1"/>
  <c r="N13" i="1"/>
  <c r="J13" i="1"/>
  <c r="AP12" i="1"/>
  <c r="AQ12" i="1" s="1"/>
  <c r="AN12" i="1"/>
  <c r="AL12" i="1"/>
  <c r="AM12" i="1" s="1"/>
  <c r="L12" i="1" s="1"/>
  <c r="AJ12" i="1"/>
  <c r="AK12" i="1" s="1"/>
  <c r="AH12" i="1"/>
  <c r="AI12" i="1" s="1"/>
  <c r="AF12" i="1"/>
  <c r="AE12" i="1"/>
  <c r="AD12" i="1"/>
  <c r="AC12" i="1"/>
  <c r="AB12" i="1"/>
  <c r="AA12" i="1"/>
  <c r="Z12" i="1"/>
  <c r="AO12" i="1" s="1"/>
  <c r="N12" i="1"/>
  <c r="J12" i="1"/>
  <c r="AQ11" i="1"/>
  <c r="AP11" i="1"/>
  <c r="AN11" i="1"/>
  <c r="AM11" i="1"/>
  <c r="L11" i="1" s="1"/>
  <c r="M11" i="1" s="1"/>
  <c r="AL11" i="1"/>
  <c r="AJ11" i="1"/>
  <c r="AH11" i="1"/>
  <c r="AI11" i="1" s="1"/>
  <c r="AF11" i="1"/>
  <c r="AE11" i="1"/>
  <c r="AD11" i="1"/>
  <c r="AC11" i="1"/>
  <c r="AB11" i="1"/>
  <c r="AA11" i="1"/>
  <c r="Z11" i="1"/>
  <c r="N11" i="1"/>
  <c r="J11" i="1"/>
  <c r="AP10" i="1"/>
  <c r="AO10" i="1"/>
  <c r="AN10" i="1"/>
  <c r="AL10" i="1"/>
  <c r="AJ10" i="1"/>
  <c r="AH10" i="1"/>
  <c r="AF10" i="1"/>
  <c r="AG10" i="1" s="1"/>
  <c r="AE10" i="1"/>
  <c r="AD10" i="1"/>
  <c r="AC10" i="1"/>
  <c r="AB10" i="1"/>
  <c r="AA10" i="1"/>
  <c r="Z10" i="1"/>
  <c r="N10" i="1"/>
  <c r="J10" i="1"/>
  <c r="AP9" i="1"/>
  <c r="AN9" i="1"/>
  <c r="AL9" i="1"/>
  <c r="AJ9" i="1"/>
  <c r="AH9" i="1"/>
  <c r="AF9" i="1"/>
  <c r="AE9" i="1"/>
  <c r="AD9" i="1"/>
  <c r="AC9" i="1"/>
  <c r="AB9" i="1"/>
  <c r="AA9" i="1"/>
  <c r="Z9" i="1"/>
  <c r="N9" i="1"/>
  <c r="J9" i="1"/>
  <c r="AP8" i="1"/>
  <c r="AN8" i="1"/>
  <c r="AL8" i="1"/>
  <c r="AJ8" i="1"/>
  <c r="AH8" i="1"/>
  <c r="AI8" i="1" s="1"/>
  <c r="AF8" i="1"/>
  <c r="AE8" i="1"/>
  <c r="AD8" i="1"/>
  <c r="AC8" i="1"/>
  <c r="AB8" i="1"/>
  <c r="AA8" i="1"/>
  <c r="Z8" i="1"/>
  <c r="AG8" i="1" s="1"/>
  <c r="N8" i="1"/>
  <c r="J8" i="1"/>
  <c r="AP7" i="1"/>
  <c r="AN7" i="1"/>
  <c r="AL7" i="1"/>
  <c r="AJ7" i="1"/>
  <c r="AH7" i="1"/>
  <c r="AF7" i="1"/>
  <c r="AG7" i="1" s="1"/>
  <c r="AE7" i="1"/>
  <c r="AD7" i="1"/>
  <c r="AC7" i="1"/>
  <c r="AB7" i="1"/>
  <c r="AA7" i="1"/>
  <c r="AM7" i="1" s="1"/>
  <c r="Z7" i="1"/>
  <c r="N7" i="1"/>
  <c r="L7" i="1"/>
  <c r="M7" i="1" s="1"/>
  <c r="J7" i="1"/>
  <c r="AP6" i="1"/>
  <c r="AN6" i="1"/>
  <c r="AL6" i="1"/>
  <c r="AJ6" i="1"/>
  <c r="AH6" i="1"/>
  <c r="AF6" i="1"/>
  <c r="AG6" i="1" s="1"/>
  <c r="AE6" i="1"/>
  <c r="AD6" i="1"/>
  <c r="AC6" i="1"/>
  <c r="AB6" i="1"/>
  <c r="AA6" i="1"/>
  <c r="Z6" i="1"/>
  <c r="AO6" i="1" s="1"/>
  <c r="N6" i="1"/>
  <c r="J6" i="1"/>
  <c r="AK6" i="1" l="1"/>
  <c r="AO8" i="1"/>
  <c r="AK14" i="1"/>
  <c r="AM15" i="1"/>
  <c r="AK13" i="1"/>
  <c r="AM14" i="1"/>
  <c r="AI19" i="1"/>
  <c r="AM20" i="1"/>
  <c r="AM26" i="1"/>
  <c r="AG29" i="1"/>
  <c r="AO30" i="1"/>
  <c r="AG33" i="1"/>
  <c r="AO7" i="1"/>
  <c r="AG9" i="1"/>
  <c r="AK10" i="1"/>
  <c r="AQ13" i="1"/>
  <c r="AM13" i="1"/>
  <c r="L13" i="1" s="1"/>
  <c r="M13" i="1" s="1"/>
  <c r="AO14" i="1"/>
  <c r="AI18" i="1"/>
  <c r="AK8" i="1"/>
  <c r="L8" i="1" s="1"/>
  <c r="AK23" i="1"/>
  <c r="L23" i="1" s="1"/>
  <c r="M23" i="1" s="1"/>
  <c r="AO24" i="1"/>
  <c r="AI22" i="1"/>
  <c r="AQ24" i="1"/>
  <c r="AQ30" i="1"/>
  <c r="L15" i="1"/>
  <c r="M15" i="1" s="1"/>
  <c r="AG16" i="1"/>
  <c r="AQ17" i="1"/>
  <c r="AO18" i="1"/>
  <c r="AG21" i="1"/>
  <c r="AG22" i="1"/>
  <c r="AK22" i="1"/>
  <c r="AO29" i="1"/>
  <c r="AO33" i="1"/>
  <c r="AM22" i="1"/>
  <c r="AG25" i="1"/>
  <c r="AI6" i="1"/>
  <c r="AI7" i="1"/>
  <c r="AG12" i="1"/>
  <c r="AG13" i="1"/>
  <c r="AI14" i="1"/>
  <c r="AK15" i="1"/>
  <c r="AI20" i="1"/>
  <c r="AG24" i="1"/>
  <c r="M12" i="1"/>
  <c r="AK9" i="1"/>
  <c r="M14" i="1"/>
  <c r="AK16" i="1"/>
  <c r="AK17" i="1"/>
  <c r="AG23" i="1"/>
  <c r="AO25" i="1"/>
  <c r="AM30" i="1"/>
  <c r="AI33" i="1"/>
  <c r="U23" i="2"/>
  <c r="AQ14" i="1"/>
  <c r="AO15" i="1"/>
  <c r="AM16" i="1"/>
  <c r="AK29" i="1"/>
  <c r="AK33" i="1"/>
  <c r="AM6" i="1"/>
  <c r="L6" i="1" s="1"/>
  <c r="M6" i="1" s="1"/>
  <c r="AK7" i="1"/>
  <c r="AI9" i="1"/>
  <c r="AM10" i="1"/>
  <c r="L10" i="1" s="1"/>
  <c r="AK11" i="1"/>
  <c r="AM8" i="1"/>
  <c r="AO9" i="1"/>
  <c r="AM18" i="1"/>
  <c r="AM19" i="1"/>
  <c r="AK19" i="1"/>
  <c r="AK21" i="1"/>
  <c r="M26" i="1"/>
  <c r="AQ26" i="1"/>
  <c r="AI28" i="1"/>
  <c r="AQ29" i="1"/>
  <c r="AI32" i="1"/>
  <c r="AM33" i="1"/>
  <c r="L33" i="1" s="1"/>
  <c r="M33" i="1" s="1"/>
  <c r="M16" i="1"/>
  <c r="AO17" i="1"/>
  <c r="AQ6" i="1"/>
  <c r="AQ10" i="1"/>
  <c r="AO11" i="1"/>
  <c r="AQ16" i="1"/>
  <c r="AO19" i="1"/>
  <c r="AO21" i="1"/>
  <c r="AI26" i="1"/>
  <c r="AM28" i="1"/>
  <c r="L28" i="1" s="1"/>
  <c r="M28" i="1" s="1"/>
  <c r="AM32" i="1"/>
  <c r="L32" i="1" s="1"/>
  <c r="M32" i="1" s="1"/>
  <c r="M8" i="1"/>
  <c r="AQ8" i="1"/>
  <c r="AG17" i="1"/>
  <c r="AQ18" i="1"/>
  <c r="AO20" i="1"/>
  <c r="AO22" i="1"/>
  <c r="AK27" i="1"/>
  <c r="AK31" i="1"/>
  <c r="AI10" i="1"/>
  <c r="AG11" i="1"/>
  <c r="AI16" i="1"/>
  <c r="M20" i="1"/>
  <c r="AQ22" i="1"/>
  <c r="AO23" i="1"/>
  <c r="AM24" i="1"/>
  <c r="L24" i="1" s="1"/>
  <c r="M24" i="1" s="1"/>
  <c r="AK25" i="1"/>
  <c r="AQ28" i="1"/>
  <c r="AQ32" i="1"/>
  <c r="U19" i="2"/>
  <c r="U25" i="2"/>
  <c r="U20" i="2"/>
  <c r="U24" i="2"/>
  <c r="U26" i="2"/>
  <c r="U31" i="2"/>
  <c r="U7" i="2"/>
  <c r="U8" i="2"/>
  <c r="U11" i="2"/>
  <c r="U22" i="2"/>
  <c r="U13" i="2"/>
  <c r="U17" i="2"/>
  <c r="U6" i="2"/>
  <c r="U9" i="2"/>
  <c r="U12" i="2"/>
  <c r="U14" i="2"/>
  <c r="U15" i="2"/>
  <c r="U16" i="2"/>
  <c r="U21" i="2"/>
  <c r="AQ9" i="1"/>
  <c r="AQ21" i="1"/>
  <c r="AQ7" i="1"/>
  <c r="AM9" i="1"/>
  <c r="L9" i="1" s="1"/>
  <c r="M9" i="1" s="1"/>
  <c r="M10" i="1"/>
  <c r="AQ19" i="1"/>
  <c r="AM21" i="1"/>
  <c r="AQ25" i="1"/>
  <c r="AM25" i="1"/>
  <c r="AI27" i="1"/>
  <c r="AM27" i="1"/>
  <c r="L27" i="1" s="1"/>
  <c r="M27" i="1" s="1"/>
  <c r="L22" i="1"/>
  <c r="M22" i="1" s="1"/>
  <c r="L18" i="1"/>
  <c r="M18" i="1" s="1"/>
  <c r="AG28" i="1"/>
  <c r="AK28" i="1"/>
  <c r="AI29" i="1"/>
  <c r="AM29" i="1"/>
  <c r="L29" i="1" s="1"/>
  <c r="M29" i="1" s="1"/>
  <c r="AG30" i="1"/>
  <c r="AK30" i="1"/>
  <c r="L30" i="1" s="1"/>
  <c r="M30" i="1" s="1"/>
  <c r="AI31" i="1"/>
  <c r="AM31" i="1"/>
  <c r="L31" i="1" s="1"/>
  <c r="M31" i="1" s="1"/>
  <c r="AG32" i="1"/>
  <c r="AK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4" authorId="0" shapeId="0" xr:uid="{FAAB6382-E8D5-4CD0-9BB1-5A6DCF2A845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C4" authorId="0" shapeId="0" xr:uid="{FACC70C5-4E0A-4452-88F7-D9F4BA42254C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D4" authorId="0" shapeId="0" xr:uid="{972B9F37-5518-4203-9ABA-B90D0EBF22C5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E4" authorId="0" shapeId="0" xr:uid="{18B68738-5B10-4201-BD54-1397BDFB21BF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<sst xmlns="http://schemas.openxmlformats.org/spreadsheetml/2006/main" count="441" uniqueCount="172">
  <si>
    <t>Tirsdagsseilaser 2020</t>
  </si>
  <si>
    <t>Ja</t>
  </si>
  <si>
    <t>Nei</t>
  </si>
  <si>
    <t>N-R 1 = N-R med spinnaker</t>
  </si>
  <si>
    <t>N-R 3 = N-R Shorthand med spinaker</t>
  </si>
  <si>
    <t>Resultatliste 26.05.2010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</si>
  <si>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</si>
  <si>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</si>
  <si>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</si>
  <si>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</si>
  <si>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</si>
  <si>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</si>
  <si>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</si>
  <si>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</si>
  <si>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</si>
  <si>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</si>
  <si>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</si>
  <si>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</si>
  <si>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</si>
  <si>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</si>
  <si>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</si>
  <si>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</si>
  <si>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</si>
  <si>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</si>
  <si>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</si>
  <si>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</si>
  <si>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</si>
  <si>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</si>
  <si>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</si>
  <si>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</si>
  <si>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</si>
  <si>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</si>
  <si>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</si>
  <si>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</si>
  <si>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</si>
  <si>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</si>
  <si>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</si>
  <si>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</si>
  <si>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Lite vind</t>
  </si>
  <si>
    <t xml:space="preserve">Mellom </t>
  </si>
  <si>
    <t>Mye vind</t>
  </si>
  <si>
    <t>Short
Hand</t>
  </si>
  <si>
    <t>SH 
Uten SP</t>
  </si>
  <si>
    <t>SH
Lite vind</t>
  </si>
  <si>
    <t>SH
Mellom</t>
  </si>
  <si>
    <t>SH
Mye vind</t>
  </si>
  <si>
    <t>US faktor</t>
  </si>
  <si>
    <t>US SH faktor</t>
  </si>
  <si>
    <t>N-R 1</t>
  </si>
  <si>
    <t>N-R 2</t>
  </si>
  <si>
    <t>N-R 3</t>
  </si>
  <si>
    <t>N-R 4</t>
  </si>
  <si>
    <t>Andreas Abilgaard</t>
  </si>
  <si>
    <t>USF</t>
  </si>
  <si>
    <t>NOR</t>
  </si>
  <si>
    <t>Elan 310</t>
  </si>
  <si>
    <t>Kårstua</t>
  </si>
  <si>
    <t>Marcus Christensen</t>
  </si>
  <si>
    <t>Skøyen</t>
  </si>
  <si>
    <t>J/80</t>
  </si>
  <si>
    <t>Baby Boop</t>
  </si>
  <si>
    <t>Aril Spetalen</t>
  </si>
  <si>
    <t>Express</t>
  </si>
  <si>
    <t>Mariatta</t>
  </si>
  <si>
    <t>Magne K. Fagerhol</t>
  </si>
  <si>
    <t>Aphrodite 101</t>
  </si>
  <si>
    <t>Heim</t>
  </si>
  <si>
    <t>Nils Parnemann</t>
  </si>
  <si>
    <t>N</t>
  </si>
  <si>
    <t>H-båt</t>
  </si>
  <si>
    <t>Nipa</t>
  </si>
  <si>
    <t>Stein Thorstensen</t>
  </si>
  <si>
    <t>FS</t>
  </si>
  <si>
    <t>Hermine</t>
  </si>
  <si>
    <t>Petter Frode Amland</t>
  </si>
  <si>
    <t>Elan 37 dyp kjøl</t>
  </si>
  <si>
    <t>Tidig 3</t>
  </si>
  <si>
    <t>Kvalnes/Hovland</t>
  </si>
  <si>
    <t>Archambault 40</t>
  </si>
  <si>
    <t>Shaka</t>
  </si>
  <si>
    <t>Marius Andersen</t>
  </si>
  <si>
    <t>Farr 30</t>
  </si>
  <si>
    <t>Pakalolo II</t>
  </si>
  <si>
    <t>Joachim Lyng-Olsen</t>
  </si>
  <si>
    <t>Lille My</t>
  </si>
  <si>
    <t>Stefan Midteide</t>
  </si>
  <si>
    <t>J/109</t>
  </si>
  <si>
    <t>Jubel</t>
  </si>
  <si>
    <t>Svein Ivarson</t>
  </si>
  <si>
    <t>Elan 37</t>
  </si>
  <si>
    <t>NON STOP</t>
  </si>
  <si>
    <t>Jon Sverre Høiden</t>
  </si>
  <si>
    <t>Sinergia 40</t>
  </si>
  <si>
    <t>Sons of Hurricanes</t>
  </si>
  <si>
    <t>Jonas Smitt-Amundsen</t>
  </si>
  <si>
    <t>KNS</t>
  </si>
  <si>
    <t>Beneteau First 31.7 LR</t>
  </si>
  <si>
    <t>BILBO</t>
  </si>
  <si>
    <t>Jon Vendelboe</t>
  </si>
  <si>
    <t>X-37</t>
  </si>
  <si>
    <t>MetaXa</t>
  </si>
  <si>
    <t>Christian Stensholt</t>
  </si>
  <si>
    <t>Pogo 8,50</t>
  </si>
  <si>
    <t>Vindtora</t>
  </si>
  <si>
    <t>Christian Cook</t>
  </si>
  <si>
    <t>X-79</t>
  </si>
  <si>
    <t>Excalibur</t>
  </si>
  <si>
    <t>Yngve Amundsen</t>
  </si>
  <si>
    <t>X-35 OD</t>
  </si>
  <si>
    <t>Akhillevs-X</t>
  </si>
  <si>
    <t>Mats Uchermann Larsson</t>
  </si>
  <si>
    <t>Albin Nova</t>
  </si>
  <si>
    <t>Frida</t>
  </si>
  <si>
    <t>Arild Vikse</t>
  </si>
  <si>
    <t>11 MOD</t>
  </si>
  <si>
    <t>Olivia</t>
  </si>
  <si>
    <t>Johan Mowinckel</t>
  </si>
  <si>
    <t>Wauquiez opium 39</t>
  </si>
  <si>
    <t>Pamina</t>
  </si>
  <si>
    <t>Gunnar Gundersen</t>
  </si>
  <si>
    <t>Dehler 36 Jv</t>
  </si>
  <si>
    <t>Wendigo 2</t>
  </si>
  <si>
    <t>Stig Ulfsby</t>
  </si>
  <si>
    <t>Sun Odyssey 35</t>
  </si>
  <si>
    <t>Balsam</t>
  </si>
  <si>
    <t>Espen Sunde</t>
  </si>
  <si>
    <t>Mamba 33</t>
  </si>
  <si>
    <t>Martine</t>
  </si>
  <si>
    <t>Carl Foss</t>
  </si>
  <si>
    <t>G2</t>
  </si>
  <si>
    <t>John Moen</t>
  </si>
  <si>
    <t>Dehler 34</t>
  </si>
  <si>
    <t>Merlin II</t>
  </si>
  <si>
    <t>Finn Kr. Aamodt</t>
  </si>
  <si>
    <t>Hanse 350</t>
  </si>
  <si>
    <t>Eneste Søster</t>
  </si>
  <si>
    <t>Lars Marius Valstad</t>
  </si>
  <si>
    <t>Oslo SF</t>
  </si>
  <si>
    <t>Salona 38</t>
  </si>
  <si>
    <t>Havkatt S</t>
  </si>
  <si>
    <t>DNS</t>
  </si>
  <si>
    <t>Tirsdagsseilaser 2020 - ukorrigert</t>
  </si>
  <si>
    <t>Poengsammendrag - ikke korrigert</t>
  </si>
  <si>
    <t>Pl.</t>
  </si>
  <si>
    <t>Startklasse</t>
  </si>
  <si>
    <t>05.05.</t>
  </si>
  <si>
    <t>12.05.</t>
  </si>
  <si>
    <t>19.05.</t>
  </si>
  <si>
    <t>26.05.</t>
  </si>
  <si>
    <t>02.06.</t>
  </si>
  <si>
    <t>09.06.</t>
  </si>
  <si>
    <t>16.06.</t>
  </si>
  <si>
    <t>11.08.</t>
  </si>
  <si>
    <t>18.08.</t>
  </si>
  <si>
    <t>25.08.</t>
  </si>
  <si>
    <t>01.09.</t>
  </si>
  <si>
    <t>08.09.</t>
  </si>
  <si>
    <t>15.09.</t>
  </si>
  <si>
    <t>22.09.</t>
  </si>
  <si>
    <t>Sum</t>
  </si>
  <si>
    <t>Cecilia Stokkeland</t>
  </si>
  <si>
    <t>Sun Odysse 35</t>
  </si>
  <si>
    <t>Andreas Haug</t>
  </si>
  <si>
    <t>Archambault A35</t>
  </si>
  <si>
    <t>Dehler 36 JV</t>
  </si>
  <si>
    <t>J109</t>
  </si>
  <si>
    <t>First 31.7 LR</t>
  </si>
  <si>
    <t>Arild Andresen</t>
  </si>
  <si>
    <t>Reidar Hauge</t>
  </si>
  <si>
    <t>F 240/CB 365</t>
  </si>
  <si>
    <t>Pål Saltvedt</t>
  </si>
  <si>
    <t>Elan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</si>
</sst>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5" x14ac:knownFonts="1">
    <font>
      <sz val="10"/>
      <color rgb="FF000000"/>
      <name val="Arial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EEECE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6D7A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0" fontId="17" fillId="0" borderId="0"/>
  </cellStyleXfs>
  <cellXfs count="252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46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46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left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6" fontId="12" fillId="0" borderId="4" xfId="0" applyNumberFormat="1" applyFont="1" applyBorder="1" applyAlignment="1">
      <alignment horizontal="center" vertical="center"/>
    </xf>
    <xf numFmtId="46" fontId="12" fillId="0" borderId="2" xfId="0" applyNumberFormat="1" applyFont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46" fontId="12" fillId="2" borderId="2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6" borderId="5" xfId="0" applyNumberFormat="1" applyFont="1" applyFill="1" applyBorder="1" applyAlignment="1">
      <alignment horizontal="center" vertical="center" wrapText="1"/>
    </xf>
    <xf numFmtId="164" fontId="12" fillId="6" borderId="6" xfId="0" applyNumberFormat="1" applyFont="1" applyFill="1" applyBorder="1" applyAlignment="1">
      <alignment horizontal="center" vertical="center" wrapText="1"/>
    </xf>
    <xf numFmtId="164" fontId="14" fillId="6" borderId="6" xfId="0" applyNumberFormat="1" applyFont="1" applyFill="1" applyBorder="1" applyAlignment="1">
      <alignment horizontal="center"/>
    </xf>
    <xf numFmtId="164" fontId="14" fillId="6" borderId="7" xfId="0" applyNumberFormat="1" applyFont="1" applyFill="1" applyBorder="1" applyAlignment="1">
      <alignment horizont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6" fontId="12" fillId="0" borderId="10" xfId="0" applyNumberFormat="1" applyFont="1" applyBorder="1" applyAlignment="1">
      <alignment horizontal="center" vertical="center"/>
    </xf>
    <xf numFmtId="46" fontId="12" fillId="0" borderId="13" xfId="0" applyNumberFormat="1" applyFont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46" fontId="12" fillId="2" borderId="11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4" fontId="8" fillId="6" borderId="14" xfId="0" applyNumberFormat="1" applyFont="1" applyFill="1" applyBorder="1" applyAlignment="1">
      <alignment vertical="center" wrapText="1"/>
    </xf>
    <xf numFmtId="164" fontId="8" fillId="6" borderId="15" xfId="0" applyNumberFormat="1" applyFont="1" applyFill="1" applyBorder="1" applyAlignment="1">
      <alignment vertical="center" wrapText="1"/>
    </xf>
    <xf numFmtId="164" fontId="8" fillId="6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0" fillId="0" borderId="11" xfId="0" applyBorder="1"/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/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19" xfId="0" applyFont="1" applyBorder="1"/>
    <xf numFmtId="0" fontId="5" fillId="0" borderId="20" xfId="0" applyFont="1" applyBorder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46" fontId="8" fillId="2" borderId="19" xfId="0" applyNumberFormat="1" applyFont="1" applyFill="1" applyBorder="1" applyAlignment="1">
      <alignment horizontal="center" vertical="center" wrapText="1"/>
    </xf>
    <xf numFmtId="46" fontId="8" fillId="0" borderId="20" xfId="0" applyNumberFormat="1" applyFont="1" applyBorder="1" applyAlignment="1">
      <alignment horizontal="right"/>
    </xf>
    <xf numFmtId="164" fontId="5" fillId="2" borderId="19" xfId="0" applyNumberFormat="1" applyFont="1" applyFill="1" applyBorder="1"/>
    <xf numFmtId="46" fontId="0" fillId="2" borderId="20" xfId="0" applyNumberForma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0" fontId="9" fillId="3" borderId="19" xfId="0" applyFont="1" applyFill="1" applyBorder="1"/>
    <xf numFmtId="164" fontId="8" fillId="6" borderId="21" xfId="0" applyNumberFormat="1" applyFont="1" applyFill="1" applyBorder="1" applyAlignment="1">
      <alignment horizontal="center"/>
    </xf>
    <xf numFmtId="164" fontId="8" fillId="6" borderId="22" xfId="0" applyNumberFormat="1" applyFont="1" applyFill="1" applyBorder="1" applyAlignment="1">
      <alignment horizontal="center"/>
    </xf>
    <xf numFmtId="164" fontId="8" fillId="6" borderId="22" xfId="0" applyNumberFormat="1" applyFont="1" applyFill="1" applyBorder="1" applyAlignment="1">
      <alignment horizontal="center" vertical="center" wrapText="1"/>
    </xf>
    <xf numFmtId="164" fontId="8" fillId="6" borderId="23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0" xfId="0" applyBorder="1"/>
    <xf numFmtId="0" fontId="8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6" fontId="8" fillId="0" borderId="11" xfId="0" applyNumberFormat="1" applyFont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6" fontId="8" fillId="0" borderId="11" xfId="0" applyNumberFormat="1" applyFont="1" applyBorder="1" applyAlignment="1">
      <alignment horizontal="center"/>
    </xf>
    <xf numFmtId="1" fontId="9" fillId="5" borderId="19" xfId="0" applyNumberFormat="1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left"/>
    </xf>
    <xf numFmtId="21" fontId="8" fillId="0" borderId="20" xfId="0" applyNumberFormat="1" applyFont="1" applyBorder="1" applyAlignment="1">
      <alignment horizontal="center"/>
    </xf>
    <xf numFmtId="164" fontId="16" fillId="7" borderId="21" xfId="0" applyNumberFormat="1" applyFont="1" applyFill="1" applyBorder="1" applyAlignment="1">
      <alignment horizontal="center"/>
    </xf>
    <xf numFmtId="164" fontId="16" fillId="5" borderId="22" xfId="0" applyNumberFormat="1" applyFont="1" applyFill="1" applyBorder="1" applyAlignment="1">
      <alignment horizontal="center"/>
    </xf>
    <xf numFmtId="164" fontId="16" fillId="7" borderId="2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left"/>
    </xf>
    <xf numFmtId="164" fontId="8" fillId="0" borderId="20" xfId="0" applyNumberFormat="1" applyFont="1" applyBorder="1" applyAlignment="1">
      <alignment horizontal="center"/>
    </xf>
    <xf numFmtId="164" fontId="8" fillId="2" borderId="21" xfId="1" applyNumberFormat="1" applyFont="1" applyFill="1" applyBorder="1" applyAlignment="1">
      <alignment horizontal="center"/>
    </xf>
    <xf numFmtId="164" fontId="8" fillId="2" borderId="22" xfId="1" applyNumberFormat="1" applyFont="1" applyFill="1" applyBorder="1" applyAlignment="1">
      <alignment horizontal="center"/>
    </xf>
    <xf numFmtId="164" fontId="8" fillId="7" borderId="22" xfId="1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 horizontal="center"/>
    </xf>
    <xf numFmtId="164" fontId="5" fillId="2" borderId="10" xfId="0" applyNumberFormat="1" applyFont="1" applyFill="1" applyBorder="1"/>
    <xf numFmtId="2" fontId="8" fillId="2" borderId="10" xfId="0" applyNumberFormat="1" applyFont="1" applyFill="1" applyBorder="1" applyAlignment="1">
      <alignment horizontal="center"/>
    </xf>
    <xf numFmtId="0" fontId="9" fillId="3" borderId="10" xfId="0" applyFont="1" applyFill="1" applyBorder="1"/>
    <xf numFmtId="164" fontId="8" fillId="2" borderId="14" xfId="1" applyNumberFormat="1" applyFont="1" applyFill="1" applyBorder="1" applyAlignment="1">
      <alignment horizontal="center"/>
    </xf>
    <xf numFmtId="164" fontId="8" fillId="2" borderId="15" xfId="1" applyNumberFormat="1" applyFont="1" applyFill="1" applyBorder="1" applyAlignment="1">
      <alignment horizontal="center"/>
    </xf>
    <xf numFmtId="164" fontId="8" fillId="7" borderId="15" xfId="1" applyNumberFormat="1" applyFont="1" applyFill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7" fillId="0" borderId="10" xfId="0" applyFont="1" applyBorder="1"/>
    <xf numFmtId="164" fontId="8" fillId="6" borderId="21" xfId="0" applyNumberFormat="1" applyFont="1" applyFill="1" applyBorder="1" applyAlignment="1">
      <alignment horizontal="center" wrapText="1"/>
    </xf>
    <xf numFmtId="164" fontId="8" fillId="6" borderId="22" xfId="0" applyNumberFormat="1" applyFont="1" applyFill="1" applyBorder="1" applyAlignment="1">
      <alignment horizontal="center" wrapText="1"/>
    </xf>
    <xf numFmtId="164" fontId="16" fillId="7" borderId="15" xfId="0" applyNumberFormat="1" applyFont="1" applyFill="1" applyBorder="1" applyAlignment="1">
      <alignment horizontal="center"/>
    </xf>
    <xf numFmtId="0" fontId="5" fillId="0" borderId="11" xfId="0" applyFont="1" applyBorder="1"/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6" fontId="8" fillId="0" borderId="20" xfId="0" applyNumberFormat="1" applyFont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right" vertical="center"/>
    </xf>
    <xf numFmtId="46" fontId="8" fillId="2" borderId="20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164" fontId="8" fillId="6" borderId="21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46" fontId="8" fillId="0" borderId="20" xfId="0" applyNumberFormat="1" applyFont="1" applyBorder="1" applyAlignment="1">
      <alignment horizontal="center"/>
    </xf>
    <xf numFmtId="0" fontId="9" fillId="3" borderId="24" xfId="0" applyFont="1" applyFill="1" applyBorder="1"/>
    <xf numFmtId="164" fontId="16" fillId="5" borderId="26" xfId="0" applyNumberFormat="1" applyFont="1" applyFill="1" applyBorder="1" applyAlignment="1">
      <alignment horizontal="center"/>
    </xf>
    <xf numFmtId="164" fontId="16" fillId="7" borderId="27" xfId="0" applyNumberFormat="1" applyFont="1" applyFill="1" applyBorder="1" applyAlignment="1">
      <alignment horizontal="center"/>
    </xf>
    <xf numFmtId="164" fontId="16" fillId="5" borderId="27" xfId="0" applyNumberFormat="1" applyFont="1" applyFill="1" applyBorder="1" applyAlignment="1">
      <alignment horizontal="center"/>
    </xf>
    <xf numFmtId="164" fontId="16" fillId="8" borderId="27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7" fillId="0" borderId="19" xfId="0" applyFont="1" applyBorder="1"/>
    <xf numFmtId="0" fontId="8" fillId="0" borderId="20" xfId="0" applyFont="1" applyBorder="1" applyAlignment="1">
      <alignment horizontal="left" vertical="center"/>
    </xf>
    <xf numFmtId="164" fontId="8" fillId="6" borderId="15" xfId="0" applyNumberFormat="1" applyFont="1" applyFill="1" applyBorder="1" applyAlignment="1">
      <alignment horizontal="center"/>
    </xf>
    <xf numFmtId="0" fontId="18" fillId="3" borderId="19" xfId="0" applyFont="1" applyFill="1" applyBorder="1"/>
    <xf numFmtId="0" fontId="17" fillId="0" borderId="20" xfId="0" applyFont="1" applyBorder="1"/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0" fontId="9" fillId="3" borderId="19" xfId="0" applyFont="1" applyFill="1" applyBorder="1" applyAlignment="1">
      <alignment horizontal="right"/>
    </xf>
    <xf numFmtId="164" fontId="8" fillId="6" borderId="21" xfId="1" applyNumberFormat="1" applyFont="1" applyFill="1" applyBorder="1" applyAlignment="1">
      <alignment horizontal="center" wrapText="1"/>
    </xf>
    <xf numFmtId="164" fontId="8" fillId="6" borderId="22" xfId="1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9" fillId="3" borderId="10" xfId="0" applyFont="1" applyFill="1" applyBorder="1" applyAlignment="1">
      <alignment horizontal="right"/>
    </xf>
    <xf numFmtId="164" fontId="16" fillId="9" borderId="22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5" fillId="0" borderId="0" xfId="0" applyNumberFormat="1" applyFont="1"/>
    <xf numFmtId="0" fontId="19" fillId="2" borderId="0" xfId="2" applyFont="1" applyFill="1" applyAlignment="1">
      <alignment horizontal="left"/>
    </xf>
    <xf numFmtId="0" fontId="20" fillId="2" borderId="0" xfId="2" applyFont="1" applyFill="1"/>
    <xf numFmtId="2" fontId="20" fillId="2" borderId="0" xfId="2" applyNumberFormat="1" applyFont="1" applyFill="1" applyAlignment="1">
      <alignment horizontal="center"/>
    </xf>
    <xf numFmtId="0" fontId="20" fillId="2" borderId="0" xfId="2" applyFont="1" applyFill="1" applyAlignment="1">
      <alignment horizontal="center"/>
    </xf>
    <xf numFmtId="2" fontId="21" fillId="0" borderId="0" xfId="2" applyNumberFormat="1" applyFont="1"/>
    <xf numFmtId="0" fontId="22" fillId="0" borderId="0" xfId="2" applyFont="1"/>
    <xf numFmtId="0" fontId="23" fillId="0" borderId="0" xfId="2" applyFont="1"/>
    <xf numFmtId="0" fontId="20" fillId="0" borderId="0" xfId="2" applyFont="1"/>
    <xf numFmtId="0" fontId="17" fillId="0" borderId="0" xfId="2"/>
    <xf numFmtId="0" fontId="12" fillId="2" borderId="0" xfId="2" applyFont="1" applyFill="1" applyAlignment="1">
      <alignment horizontal="left"/>
    </xf>
    <xf numFmtId="16" fontId="12" fillId="2" borderId="0" xfId="2" applyNumberFormat="1" applyFont="1" applyFill="1" applyAlignment="1">
      <alignment horizontal="right"/>
    </xf>
    <xf numFmtId="0" fontId="8" fillId="2" borderId="0" xfId="2" applyFont="1" applyFill="1"/>
    <xf numFmtId="2" fontId="8" fillId="2" borderId="0" xfId="2" applyNumberFormat="1" applyFont="1" applyFill="1" applyAlignment="1">
      <alignment horizontal="center"/>
    </xf>
    <xf numFmtId="0" fontId="8" fillId="2" borderId="0" xfId="2" applyFont="1" applyFill="1" applyAlignment="1">
      <alignment horizontal="center"/>
    </xf>
    <xf numFmtId="2" fontId="8" fillId="0" borderId="0" xfId="2" applyNumberFormat="1" applyFont="1"/>
    <xf numFmtId="0" fontId="5" fillId="0" borderId="0" xfId="2" applyFont="1"/>
    <xf numFmtId="0" fontId="24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12" fillId="0" borderId="28" xfId="2" applyFont="1" applyBorder="1"/>
    <xf numFmtId="16" fontId="12" fillId="0" borderId="28" xfId="2" applyNumberFormat="1" applyFont="1" applyBorder="1" applyAlignment="1">
      <alignment horizontal="center"/>
    </xf>
    <xf numFmtId="14" fontId="12" fillId="0" borderId="28" xfId="2" applyNumberFormat="1" applyFont="1" applyBorder="1" applyAlignment="1">
      <alignment horizontal="center"/>
    </xf>
    <xf numFmtId="0" fontId="12" fillId="0" borderId="28" xfId="2" applyFont="1" applyBorder="1" applyAlignment="1">
      <alignment horizontal="center"/>
    </xf>
    <xf numFmtId="16" fontId="12" fillId="10" borderId="28" xfId="2" applyNumberFormat="1" applyFont="1" applyFill="1" applyBorder="1" applyAlignment="1">
      <alignment horizontal="center"/>
    </xf>
    <xf numFmtId="0" fontId="12" fillId="2" borderId="28" xfId="2" applyFont="1" applyFill="1" applyBorder="1" applyAlignment="1">
      <alignment horizontal="center"/>
    </xf>
    <xf numFmtId="0" fontId="12" fillId="0" borderId="0" xfId="2" applyFont="1"/>
    <xf numFmtId="0" fontId="5" fillId="0" borderId="28" xfId="2" applyFont="1" applyBorder="1"/>
    <xf numFmtId="165" fontId="8" fillId="2" borderId="19" xfId="0" applyNumberFormat="1" applyFont="1" applyFill="1" applyBorder="1" applyAlignment="1">
      <alignment horizontal="center" vertical="center" wrapText="1"/>
    </xf>
    <xf numFmtId="2" fontId="8" fillId="2" borderId="28" xfId="2" applyNumberFormat="1" applyFont="1" applyFill="1" applyBorder="1" applyAlignment="1">
      <alignment horizontal="center"/>
    </xf>
    <xf numFmtId="2" fontId="8" fillId="11" borderId="28" xfId="2" applyNumberFormat="1" applyFont="1" applyFill="1" applyBorder="1" applyAlignment="1">
      <alignment horizontal="center"/>
    </xf>
    <xf numFmtId="2" fontId="5" fillId="0" borderId="28" xfId="2" applyNumberFormat="1" applyFont="1" applyBorder="1"/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5" fillId="0" borderId="19" xfId="2" applyFont="1" applyBorder="1"/>
    <xf numFmtId="0" fontId="5" fillId="0" borderId="20" xfId="2" applyFont="1" applyBorder="1"/>
    <xf numFmtId="0" fontId="5" fillId="0" borderId="11" xfId="2" applyFont="1" applyBorder="1"/>
    <xf numFmtId="0" fontId="5" fillId="0" borderId="0" xfId="2" applyFont="1" applyAlignment="1">
      <alignment vertical="center"/>
    </xf>
    <xf numFmtId="0" fontId="8" fillId="0" borderId="24" xfId="0" applyFont="1" applyBorder="1" applyAlignment="1">
      <alignment horizontal="left" wrapText="1"/>
    </xf>
    <xf numFmtId="0" fontId="5" fillId="0" borderId="25" xfId="2" applyFont="1" applyBorder="1"/>
    <xf numFmtId="0" fontId="8" fillId="0" borderId="24" xfId="0" applyFont="1" applyBorder="1"/>
    <xf numFmtId="0" fontId="8" fillId="0" borderId="29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28" xfId="0" applyFont="1" applyBorder="1" applyAlignment="1">
      <alignment horizontal="left"/>
    </xf>
    <xf numFmtId="0" fontId="8" fillId="0" borderId="28" xfId="0" applyFont="1" applyBorder="1"/>
    <xf numFmtId="2" fontId="5" fillId="0" borderId="28" xfId="2" applyNumberFormat="1" applyFont="1" applyBorder="1" applyAlignment="1">
      <alignment horizontal="center"/>
    </xf>
    <xf numFmtId="0" fontId="17" fillId="0" borderId="28" xfId="2" applyBorder="1"/>
    <xf numFmtId="0" fontId="8" fillId="0" borderId="20" xfId="2" applyFont="1" applyBorder="1"/>
    <xf numFmtId="0" fontId="8" fillId="0" borderId="28" xfId="2" applyFont="1" applyBorder="1" applyAlignment="1">
      <alignment horizontal="center"/>
    </xf>
    <xf numFmtId="0" fontId="8" fillId="0" borderId="0" xfId="0" applyFont="1" applyAlignment="1">
      <alignment horizontal="left" wrapText="1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12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 xr:uid="{7E3B956E-7957-4A16-9137-2F53AEF414FA}"/>
    <cellStyle name="Normal 3" xfId="2" xr:uid="{463BF367-9670-4992-A57D-38071CA45359}"/>
  </cellStyles>
  <dxfs count="16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3A34DC24-F453-4241-BA59-6B199F8132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43D5AA14-B169-4BE3-B62E-7B293DFCE0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D1323AB7-6F21-4D8F-99CF-6A17A00E6F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0EE61057-BC64-4F06-863A-0503331B72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CCC393C8-ED33-4EE1-93BA-FE2AC1C770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8EA0F231-8EF4-469B-B41D-3F5C2AF096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F0E3468-476C-4FF7-A763-8F595A3D81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360002AB-44CC-4576-B839-A035F5A820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C068EDB7-A3C6-44EF-B889-FD48336EA1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5930EFC1-E268-47C9-978E-3E4A6D3F41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5703E627-0112-484B-A2FA-9CF2922E66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D58512A7-AD21-4242-B889-1507441B8C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4D45D48A-4B5A-4F46-A927-A005115F66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6E3C0757-29AC-4CAE-81A2-642206CD3A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563B796A-6205-44E0-950E-0DAFAB6B21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454F3E3D-C8AB-4428-8B4C-78FB6F72FC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3C7C34ED-7B60-42A7-B25D-E3923EA648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6E693C1-3021-4E65-AD09-94C7324A79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83AE3E78-3A0A-4953-91FE-FDCB53F48B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7C83D4C8-2D3E-4F4D-A21F-7DE73CC553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9D159161-465A-4FB3-9F75-3E243306BA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C8E8C69B-FDA6-461A-9782-186B8A51BA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BA4A562-607A-4ABE-BCCC-8F50E890F5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357E36F0-C809-4C75-A468-C80F76B07F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12793EBB-75F3-4DE7-912D-7CC104F47E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AEAC6AAE-9606-4024-9AB5-1ED42FDEDB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695E25DB-B307-4378-9097-ECAD52E55B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10DACAF5-6C3E-4C55-88CC-EC4C7FAE17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9756D491-898F-41F2-ACA1-35F37F3EFB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6F3C85B-868F-4FD9-94EC-99FF7A929E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BC8AE035-3504-49C4-A9FA-EC41419773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BA0DE925-6DA0-47DA-B97C-B30B168E89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13A65E01-A145-4FD9-8600-86FF725AC7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E966BE8D-287B-4B3E-8C8F-0B5A1F1EB3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BB3B5D26-C984-4493-B4F8-D0B9A4E23C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43FC8D7E-12B7-4C63-80D8-6BB5A2ECA8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ACDAD3DF-6323-42EA-A1AF-CD1F6550F3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BEF276AF-BFBA-4081-8C82-3D23D4761A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101CFABB-C158-4B83-B37C-9F65606DC9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74A8473C-2EBA-47F8-A2A2-631555D730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B9C06D77-F41E-48A8-9FD3-125EE17F86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D3CA036E-7F00-4E06-8B3D-D0D5C28EE1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6D219D73-E04A-4B5C-B1FB-DCBA3336D6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E633E736-9494-4E6B-8FBE-D397D77C6D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39AD32ED-E373-4D9C-AD2A-3FCF058D3C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B3E259D6-9E2B-4E66-9922-6BEC5D9E9E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BFFB5493-B52E-48F0-B46A-A09A7DECA8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EE1EE0FE-6E6C-4339-8B1C-E2BF078EFE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A3AD9E72-712C-40ED-870A-1F4DE64D20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415941B3-D60F-4127-8C81-980BBC0A89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9B004D16-DFF3-444B-9373-2F1B3D0660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3249578F-0CBE-4363-AA4E-77058331BD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6E28B880-989D-4ABC-B9CE-17FEF47551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9F42A108-60DB-4FA2-A142-8D3EF7A744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98A08315-90B3-4C18-85CE-AE5FFF71A2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C4673719-D803-4054-A4BD-31682145AE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233C1E92-F5CC-4EC4-95A1-BCE9843C32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6027C377-F891-42BE-A7F9-32F75B515B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24D5C579-6F04-4873-B0F7-C1A9076221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8F6B7F84-9E27-4DAE-8C7D-90C4FC6A98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EC72D774-50A0-4DEC-9B46-0CB925892E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2B3026C8-1328-4B4C-8BFE-61ADCBD401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F49F474F-02D3-4D85-8304-4E734EF7AF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51D6114D-5AD8-4FF0-93EC-942752E17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8D5EC4D2-3855-4175-891E-D2B9D7CA93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BB3B8281-00A4-469A-A58D-B9BC2C5666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768A5AD6-DD4E-46F0-840E-8E03EB3496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8EBAA93E-79EF-4CB1-9B90-4471BF86DF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0234D704-F179-4F78-BA6B-6BCA6C5A62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95836E43-642D-4854-A2BA-A26FFC8F3C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FEB1D2BD-3663-4A80-8081-50BF7C4400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E9607F2F-C899-44C9-B53B-C5C37B8FD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2DF89A97-AA81-4AFE-A612-51A91F8FF4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EEDDB3CF-0312-465D-839A-B3340F49A1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FAAAD295-3460-4235-A802-5BFAD4C164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2998D68F-D397-4DC8-BCCC-ADEE8F9C27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23E657E4-A262-47BB-82DE-042CA8B10C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63EE8366-444E-474F-BFF4-45FBDE0747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0F084C5B-CE2F-4804-8858-2DD9FA3E16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609DEE6F-CF71-41B2-81CA-944708870A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1A6099AC-3168-4F60-A962-2C1B0FDDC6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E55447AA-F5A8-489C-BB52-15A049C9FE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83754D7E-C62F-4152-A49E-096AA3FE11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29F0486E-91F7-4254-9A7D-D3C1EBF332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403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86" name="Autofigur 5">
          <a:extLst>
            <a:ext uri="{FF2B5EF4-FFF2-40B4-BE49-F238E27FC236}">
              <a16:creationId xmlns:a16="http://schemas.microsoft.com/office/drawing/2014/main" id="{0B50899B-7602-46DA-A06A-ACA273AD5A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87" name="Autofigur 5">
          <a:extLst>
            <a:ext uri="{FF2B5EF4-FFF2-40B4-BE49-F238E27FC236}">
              <a16:creationId xmlns:a16="http://schemas.microsoft.com/office/drawing/2014/main" id="{6B5678B7-325E-46FD-A471-25250E9477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88" name="Autofigur 5">
          <a:extLst>
            <a:ext uri="{FF2B5EF4-FFF2-40B4-BE49-F238E27FC236}">
              <a16:creationId xmlns:a16="http://schemas.microsoft.com/office/drawing/2014/main" id="{D32DECEC-0A68-46EE-AFFC-62FD2F7629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89" name="Autofigur 5">
          <a:extLst>
            <a:ext uri="{FF2B5EF4-FFF2-40B4-BE49-F238E27FC236}">
              <a16:creationId xmlns:a16="http://schemas.microsoft.com/office/drawing/2014/main" id="{A29EE29A-5391-43E7-ABAC-3CD255C3D0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90" name="AutoShape 5">
          <a:extLst>
            <a:ext uri="{FF2B5EF4-FFF2-40B4-BE49-F238E27FC236}">
              <a16:creationId xmlns:a16="http://schemas.microsoft.com/office/drawing/2014/main" id="{E1335042-FBEE-4B20-ABCE-0EB4ABDE1F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189D5A08-9CE7-4BDF-BFB8-F574392B9E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92" name="AutoShape 5">
          <a:extLst>
            <a:ext uri="{FF2B5EF4-FFF2-40B4-BE49-F238E27FC236}">
              <a16:creationId xmlns:a16="http://schemas.microsoft.com/office/drawing/2014/main" id="{1907689D-BB59-46FC-8460-54EE675C1B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54CD6D14-8191-48FD-99A5-DB1D2042C0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94" name="AutoShape 5">
          <a:extLst>
            <a:ext uri="{FF2B5EF4-FFF2-40B4-BE49-F238E27FC236}">
              <a16:creationId xmlns:a16="http://schemas.microsoft.com/office/drawing/2014/main" id="{F5DE3E5A-6A18-4DDC-8D6F-3D84F2093B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0C835728-E6C7-4ECD-9EDB-1062363EEC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96" name="AutoShape 5">
          <a:extLst>
            <a:ext uri="{FF2B5EF4-FFF2-40B4-BE49-F238E27FC236}">
              <a16:creationId xmlns:a16="http://schemas.microsoft.com/office/drawing/2014/main" id="{2976239A-F67F-4393-8F18-F5CAB96D01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AEE4B953-65A6-452C-A268-825A804D82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98" name="AutoShape 5">
          <a:extLst>
            <a:ext uri="{FF2B5EF4-FFF2-40B4-BE49-F238E27FC236}">
              <a16:creationId xmlns:a16="http://schemas.microsoft.com/office/drawing/2014/main" id="{5D20E948-BE65-4102-AABF-BC4601C9FC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99" name="AutoShape 5">
          <a:extLst>
            <a:ext uri="{FF2B5EF4-FFF2-40B4-BE49-F238E27FC236}">
              <a16:creationId xmlns:a16="http://schemas.microsoft.com/office/drawing/2014/main" id="{F7C51B52-4224-432B-AFBD-726B75634A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00" name="AutoShape 5">
          <a:extLst>
            <a:ext uri="{FF2B5EF4-FFF2-40B4-BE49-F238E27FC236}">
              <a16:creationId xmlns:a16="http://schemas.microsoft.com/office/drawing/2014/main" id="{EDA5D7A5-E9CC-453E-A9F6-22D521116D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01" name="AutoShape 5">
          <a:extLst>
            <a:ext uri="{FF2B5EF4-FFF2-40B4-BE49-F238E27FC236}">
              <a16:creationId xmlns:a16="http://schemas.microsoft.com/office/drawing/2014/main" id="{A052C5AD-0CCB-47B2-BEB3-52EFD05DD4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02" name="AutoShape 5">
          <a:extLst>
            <a:ext uri="{FF2B5EF4-FFF2-40B4-BE49-F238E27FC236}">
              <a16:creationId xmlns:a16="http://schemas.microsoft.com/office/drawing/2014/main" id="{B6FAA913-8E4B-47BB-8DA5-1CF1BB6E76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346DC081-1078-4850-9EDD-EA55D3F99C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04" name="AutoShape 5">
          <a:extLst>
            <a:ext uri="{FF2B5EF4-FFF2-40B4-BE49-F238E27FC236}">
              <a16:creationId xmlns:a16="http://schemas.microsoft.com/office/drawing/2014/main" id="{FF8092DA-186B-4C59-889C-79EAD70BD9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4F6F2A9A-0160-4970-AF98-112F3F1499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06" name="AutoShape 5">
          <a:extLst>
            <a:ext uri="{FF2B5EF4-FFF2-40B4-BE49-F238E27FC236}">
              <a16:creationId xmlns:a16="http://schemas.microsoft.com/office/drawing/2014/main" id="{BB421482-D3D1-463D-AF5C-B31EF1420D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BE4A77BA-01EA-4E74-8D92-1F61BB37C6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08" name="AutoShape 5">
          <a:extLst>
            <a:ext uri="{FF2B5EF4-FFF2-40B4-BE49-F238E27FC236}">
              <a16:creationId xmlns:a16="http://schemas.microsoft.com/office/drawing/2014/main" id="{1A16F6AD-1FCE-4030-9487-B9398400D3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2FE31C1C-C8B7-4983-8409-8D62F76711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10" name="AutoShape 5">
          <a:extLst>
            <a:ext uri="{FF2B5EF4-FFF2-40B4-BE49-F238E27FC236}">
              <a16:creationId xmlns:a16="http://schemas.microsoft.com/office/drawing/2014/main" id="{4FBED2E8-D1F4-4302-AE39-895CF13989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11" name="AutoShape 5">
          <a:extLst>
            <a:ext uri="{FF2B5EF4-FFF2-40B4-BE49-F238E27FC236}">
              <a16:creationId xmlns:a16="http://schemas.microsoft.com/office/drawing/2014/main" id="{F2601FD7-39D1-44DA-96BA-5E1BFDE4C5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12" name="AutoShape 5">
          <a:extLst>
            <a:ext uri="{FF2B5EF4-FFF2-40B4-BE49-F238E27FC236}">
              <a16:creationId xmlns:a16="http://schemas.microsoft.com/office/drawing/2014/main" id="{2B5A66BD-9B02-44B6-836C-F9425C5BBE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13" name="AutoShape 5">
          <a:extLst>
            <a:ext uri="{FF2B5EF4-FFF2-40B4-BE49-F238E27FC236}">
              <a16:creationId xmlns:a16="http://schemas.microsoft.com/office/drawing/2014/main" id="{6279840A-D141-4C08-B950-4EAF4537B0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14" name="AutoShape 5">
          <a:extLst>
            <a:ext uri="{FF2B5EF4-FFF2-40B4-BE49-F238E27FC236}">
              <a16:creationId xmlns:a16="http://schemas.microsoft.com/office/drawing/2014/main" id="{5D7C0B20-6494-42CF-B728-45EBF6345F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2E5097A7-55DD-4D2C-BE7C-9B4BC701CF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16" name="AutoShape 5">
          <a:extLst>
            <a:ext uri="{FF2B5EF4-FFF2-40B4-BE49-F238E27FC236}">
              <a16:creationId xmlns:a16="http://schemas.microsoft.com/office/drawing/2014/main" id="{04EE15B2-6C32-406F-BB41-F25378E242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11867C26-8BD1-409E-971A-3E6DE1AFDF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18" name="AutoShape 5">
          <a:extLst>
            <a:ext uri="{FF2B5EF4-FFF2-40B4-BE49-F238E27FC236}">
              <a16:creationId xmlns:a16="http://schemas.microsoft.com/office/drawing/2014/main" id="{3F8C6B94-8E0C-4328-865C-1DACD4C017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E0BC755E-D648-4092-8E49-A72568D7BC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20" name="AutoShape 5">
          <a:extLst>
            <a:ext uri="{FF2B5EF4-FFF2-40B4-BE49-F238E27FC236}">
              <a16:creationId xmlns:a16="http://schemas.microsoft.com/office/drawing/2014/main" id="{16BD2D18-89FA-4BC3-AC8A-B2EFEC2616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C32661A4-E95F-4275-8FB4-286AE49588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22" name="AutoShape 5">
          <a:extLst>
            <a:ext uri="{FF2B5EF4-FFF2-40B4-BE49-F238E27FC236}">
              <a16:creationId xmlns:a16="http://schemas.microsoft.com/office/drawing/2014/main" id="{84857EE7-91C0-4D29-93EB-17937F6429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23" name="AutoShape 5">
          <a:extLst>
            <a:ext uri="{FF2B5EF4-FFF2-40B4-BE49-F238E27FC236}">
              <a16:creationId xmlns:a16="http://schemas.microsoft.com/office/drawing/2014/main" id="{5102283A-EEE0-4A64-95F6-44288C3044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24" name="AutoShape 5">
          <a:extLst>
            <a:ext uri="{FF2B5EF4-FFF2-40B4-BE49-F238E27FC236}">
              <a16:creationId xmlns:a16="http://schemas.microsoft.com/office/drawing/2014/main" id="{D9B255E9-243A-4814-B2EF-15AD3996E8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25" name="AutoShape 5">
          <a:extLst>
            <a:ext uri="{FF2B5EF4-FFF2-40B4-BE49-F238E27FC236}">
              <a16:creationId xmlns:a16="http://schemas.microsoft.com/office/drawing/2014/main" id="{03E1E0B4-4E87-4BC5-9F4B-353C7F578E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26" name="AutoShape 5">
          <a:extLst>
            <a:ext uri="{FF2B5EF4-FFF2-40B4-BE49-F238E27FC236}">
              <a16:creationId xmlns:a16="http://schemas.microsoft.com/office/drawing/2014/main" id="{20FCA5EE-CD18-4C7C-9CF3-4B51B24F15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6214A396-52FB-4ED6-8A31-05677A04F5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28" name="AutoShape 5">
          <a:extLst>
            <a:ext uri="{FF2B5EF4-FFF2-40B4-BE49-F238E27FC236}">
              <a16:creationId xmlns:a16="http://schemas.microsoft.com/office/drawing/2014/main" id="{9A1EF978-CEBE-4B8E-91D6-19BC6DB6E8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63D19336-A657-4A00-9E79-2C89E105E9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30" name="AutoShape 5">
          <a:extLst>
            <a:ext uri="{FF2B5EF4-FFF2-40B4-BE49-F238E27FC236}">
              <a16:creationId xmlns:a16="http://schemas.microsoft.com/office/drawing/2014/main" id="{B35A3590-8417-4436-93E9-5A377709E9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77629ECF-63D6-45A7-B13D-CF28F99D94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32" name="AutoShape 5">
          <a:extLst>
            <a:ext uri="{FF2B5EF4-FFF2-40B4-BE49-F238E27FC236}">
              <a16:creationId xmlns:a16="http://schemas.microsoft.com/office/drawing/2014/main" id="{ADCC5213-CADF-4739-8877-41B11ABCEC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E9F8731F-D500-4FF7-9492-9ECE79DACC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34" name="AutoShape 5">
          <a:extLst>
            <a:ext uri="{FF2B5EF4-FFF2-40B4-BE49-F238E27FC236}">
              <a16:creationId xmlns:a16="http://schemas.microsoft.com/office/drawing/2014/main" id="{3D88D30F-FC89-48AF-94FE-9824D9FEC5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35" name="AutoShape 5">
          <a:extLst>
            <a:ext uri="{FF2B5EF4-FFF2-40B4-BE49-F238E27FC236}">
              <a16:creationId xmlns:a16="http://schemas.microsoft.com/office/drawing/2014/main" id="{830211A8-481C-4E1B-9304-B6E7EBDD09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36" name="AutoShape 5">
          <a:extLst>
            <a:ext uri="{FF2B5EF4-FFF2-40B4-BE49-F238E27FC236}">
              <a16:creationId xmlns:a16="http://schemas.microsoft.com/office/drawing/2014/main" id="{17C1FE24-299B-4153-9630-7107830F57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37" name="AutoShape 5">
          <a:extLst>
            <a:ext uri="{FF2B5EF4-FFF2-40B4-BE49-F238E27FC236}">
              <a16:creationId xmlns:a16="http://schemas.microsoft.com/office/drawing/2014/main" id="{2C4D2BCD-6D87-40BC-9855-02190327BA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38" name="AutoShape 5">
          <a:extLst>
            <a:ext uri="{FF2B5EF4-FFF2-40B4-BE49-F238E27FC236}">
              <a16:creationId xmlns:a16="http://schemas.microsoft.com/office/drawing/2014/main" id="{C378F95B-AC0F-4949-BF0B-94D1A41DF1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39" name="AutoShape 5">
          <a:extLst>
            <a:ext uri="{FF2B5EF4-FFF2-40B4-BE49-F238E27FC236}">
              <a16:creationId xmlns:a16="http://schemas.microsoft.com/office/drawing/2014/main" id="{8E614976-76FB-4A58-A3FF-81181922D1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40" name="AutoShape 5">
          <a:extLst>
            <a:ext uri="{FF2B5EF4-FFF2-40B4-BE49-F238E27FC236}">
              <a16:creationId xmlns:a16="http://schemas.microsoft.com/office/drawing/2014/main" id="{55AB2583-A784-4B7F-A974-6665055B0A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41" name="AutoShape 5">
          <a:extLst>
            <a:ext uri="{FF2B5EF4-FFF2-40B4-BE49-F238E27FC236}">
              <a16:creationId xmlns:a16="http://schemas.microsoft.com/office/drawing/2014/main" id="{7CC90D97-0065-42B8-809B-CD311859A3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42" name="AutoShape 5">
          <a:extLst>
            <a:ext uri="{FF2B5EF4-FFF2-40B4-BE49-F238E27FC236}">
              <a16:creationId xmlns:a16="http://schemas.microsoft.com/office/drawing/2014/main" id="{AB2A701E-E229-47E5-A401-4BC2D894A2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B9112C57-9D38-4E9E-AC28-DBE2427C80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44" name="AutoShape 5">
          <a:extLst>
            <a:ext uri="{FF2B5EF4-FFF2-40B4-BE49-F238E27FC236}">
              <a16:creationId xmlns:a16="http://schemas.microsoft.com/office/drawing/2014/main" id="{28DDF93B-7FE8-402F-B746-A7AC2F7F9A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45" name="AutoShape 5">
          <a:extLst>
            <a:ext uri="{FF2B5EF4-FFF2-40B4-BE49-F238E27FC236}">
              <a16:creationId xmlns:a16="http://schemas.microsoft.com/office/drawing/2014/main" id="{FF07D88E-9CF6-43DA-A513-E1C6AB2FF3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46" name="AutoShape 5">
          <a:extLst>
            <a:ext uri="{FF2B5EF4-FFF2-40B4-BE49-F238E27FC236}">
              <a16:creationId xmlns:a16="http://schemas.microsoft.com/office/drawing/2014/main" id="{F0F4D124-C075-4667-B605-3628AD6EC8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47" name="AutoShape 5">
          <a:extLst>
            <a:ext uri="{FF2B5EF4-FFF2-40B4-BE49-F238E27FC236}">
              <a16:creationId xmlns:a16="http://schemas.microsoft.com/office/drawing/2014/main" id="{3425D8E1-A2FA-4132-B743-5C9A10FD67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48" name="AutoShape 5">
          <a:extLst>
            <a:ext uri="{FF2B5EF4-FFF2-40B4-BE49-F238E27FC236}">
              <a16:creationId xmlns:a16="http://schemas.microsoft.com/office/drawing/2014/main" id="{2B1ADFE0-741F-46C9-9ABA-B734295FD1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49" name="AutoShape 5">
          <a:extLst>
            <a:ext uri="{FF2B5EF4-FFF2-40B4-BE49-F238E27FC236}">
              <a16:creationId xmlns:a16="http://schemas.microsoft.com/office/drawing/2014/main" id="{C4707A17-BD7A-4B95-8640-540CD49C20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50" name="AutoShape 5">
          <a:extLst>
            <a:ext uri="{FF2B5EF4-FFF2-40B4-BE49-F238E27FC236}">
              <a16:creationId xmlns:a16="http://schemas.microsoft.com/office/drawing/2014/main" id="{47074BC8-6C0A-47D6-BC1E-FF22ED1633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51" name="AutoShape 5">
          <a:extLst>
            <a:ext uri="{FF2B5EF4-FFF2-40B4-BE49-F238E27FC236}">
              <a16:creationId xmlns:a16="http://schemas.microsoft.com/office/drawing/2014/main" id="{A759A8A7-C40C-4DC4-985B-206BB24F73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52" name="AutoShape 5">
          <a:extLst>
            <a:ext uri="{FF2B5EF4-FFF2-40B4-BE49-F238E27FC236}">
              <a16:creationId xmlns:a16="http://schemas.microsoft.com/office/drawing/2014/main" id="{E8FD4FD5-B8D9-40BF-8D30-B5D27E4EC2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53" name="AutoShape 5">
          <a:extLst>
            <a:ext uri="{FF2B5EF4-FFF2-40B4-BE49-F238E27FC236}">
              <a16:creationId xmlns:a16="http://schemas.microsoft.com/office/drawing/2014/main" id="{59C2A942-DD1D-4905-A054-5F372E9653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54" name="AutoShape 5">
          <a:extLst>
            <a:ext uri="{FF2B5EF4-FFF2-40B4-BE49-F238E27FC236}">
              <a16:creationId xmlns:a16="http://schemas.microsoft.com/office/drawing/2014/main" id="{FFDA5509-A691-4834-A438-19E43544C7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55" name="AutoShape 5">
          <a:extLst>
            <a:ext uri="{FF2B5EF4-FFF2-40B4-BE49-F238E27FC236}">
              <a16:creationId xmlns:a16="http://schemas.microsoft.com/office/drawing/2014/main" id="{4BF9336E-F408-4473-ADF8-4932CEC90E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56" name="AutoShape 5">
          <a:extLst>
            <a:ext uri="{FF2B5EF4-FFF2-40B4-BE49-F238E27FC236}">
              <a16:creationId xmlns:a16="http://schemas.microsoft.com/office/drawing/2014/main" id="{CF12BC0A-5E71-4644-83F3-C94CB56ADC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57" name="AutoShape 5">
          <a:extLst>
            <a:ext uri="{FF2B5EF4-FFF2-40B4-BE49-F238E27FC236}">
              <a16:creationId xmlns:a16="http://schemas.microsoft.com/office/drawing/2014/main" id="{8B5C7B72-39CD-4049-B0A0-F11A29FC29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58" name="AutoShape 5">
          <a:extLst>
            <a:ext uri="{FF2B5EF4-FFF2-40B4-BE49-F238E27FC236}">
              <a16:creationId xmlns:a16="http://schemas.microsoft.com/office/drawing/2014/main" id="{587897FD-5EFA-464B-893F-A408F270FD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59" name="AutoShape 5">
          <a:extLst>
            <a:ext uri="{FF2B5EF4-FFF2-40B4-BE49-F238E27FC236}">
              <a16:creationId xmlns:a16="http://schemas.microsoft.com/office/drawing/2014/main" id="{024B64E5-573D-4C7A-85AE-C12E3DBA5D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60" name="AutoShape 5">
          <a:extLst>
            <a:ext uri="{FF2B5EF4-FFF2-40B4-BE49-F238E27FC236}">
              <a16:creationId xmlns:a16="http://schemas.microsoft.com/office/drawing/2014/main" id="{E5FF0A19-A4F5-4753-ABB6-2A82EBC432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61" name="AutoShape 5">
          <a:extLst>
            <a:ext uri="{FF2B5EF4-FFF2-40B4-BE49-F238E27FC236}">
              <a16:creationId xmlns:a16="http://schemas.microsoft.com/office/drawing/2014/main" id="{4BE39849-8DCA-4BF2-9180-58337CA26D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62" name="AutoShape 5">
          <a:extLst>
            <a:ext uri="{FF2B5EF4-FFF2-40B4-BE49-F238E27FC236}">
              <a16:creationId xmlns:a16="http://schemas.microsoft.com/office/drawing/2014/main" id="{B3579D89-0200-4F70-AFAE-1CD8351EF0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63" name="AutoShape 5">
          <a:extLst>
            <a:ext uri="{FF2B5EF4-FFF2-40B4-BE49-F238E27FC236}">
              <a16:creationId xmlns:a16="http://schemas.microsoft.com/office/drawing/2014/main" id="{93A3662A-10B0-4543-8F60-6D024F5843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64" name="AutoShape 5">
          <a:extLst>
            <a:ext uri="{FF2B5EF4-FFF2-40B4-BE49-F238E27FC236}">
              <a16:creationId xmlns:a16="http://schemas.microsoft.com/office/drawing/2014/main" id="{0483FFE1-8DC0-415F-B5F3-AC73F74D29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65" name="AutoShape 5">
          <a:extLst>
            <a:ext uri="{FF2B5EF4-FFF2-40B4-BE49-F238E27FC236}">
              <a16:creationId xmlns:a16="http://schemas.microsoft.com/office/drawing/2014/main" id="{F29E30E0-4572-4AF1-BE9D-3DAC148A23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66" name="AutoShape 5">
          <a:extLst>
            <a:ext uri="{FF2B5EF4-FFF2-40B4-BE49-F238E27FC236}">
              <a16:creationId xmlns:a16="http://schemas.microsoft.com/office/drawing/2014/main" id="{6EE7EA52-79AC-46F7-A5F7-8917716762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67" name="AutoShape 5">
          <a:extLst>
            <a:ext uri="{FF2B5EF4-FFF2-40B4-BE49-F238E27FC236}">
              <a16:creationId xmlns:a16="http://schemas.microsoft.com/office/drawing/2014/main" id="{4D238F5E-EEAF-43ED-B6E4-0D2242DD06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68" name="AutoShape 5">
          <a:extLst>
            <a:ext uri="{FF2B5EF4-FFF2-40B4-BE49-F238E27FC236}">
              <a16:creationId xmlns:a16="http://schemas.microsoft.com/office/drawing/2014/main" id="{8192DC95-A9DF-4FE8-B6E4-6EB84D1C8E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14</xdr:row>
      <xdr:rowOff>0</xdr:rowOff>
    </xdr:to>
    <xdr:sp macro="" textlink="">
      <xdr:nvSpPr>
        <xdr:cNvPr id="169" name="AutoShape 5">
          <a:extLst>
            <a:ext uri="{FF2B5EF4-FFF2-40B4-BE49-F238E27FC236}">
              <a16:creationId xmlns:a16="http://schemas.microsoft.com/office/drawing/2014/main" id="{188896F6-EABB-4D59-8A5B-DEA859387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482840" cy="2686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yngo\Downloads\MASTER%20UllernCupen%20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2020 Master deltakerliste"/>
      <sheetName val="Sammendrag Master"/>
      <sheetName val="0505"/>
      <sheetName val="1205"/>
      <sheetName val="1905"/>
      <sheetName val="2605"/>
    </sheetNames>
    <sheetDataSet>
      <sheetData sheetId="0" refreshError="1"/>
      <sheetData sheetId="1" refreshError="1"/>
      <sheetData sheetId="2"/>
      <sheetData sheetId="3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0.82158564814814816</v>
          </cell>
          <cell r="L6">
            <v>0.96017757183035779</v>
          </cell>
          <cell r="M6">
            <v>6.8734933816791258E-2</v>
          </cell>
          <cell r="N6">
            <v>6.6666666666666666E-2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0.81312499999999999</v>
          </cell>
          <cell r="L7">
            <v>1.2394388647935131</v>
          </cell>
          <cell r="M7">
            <v>6.9632364001246547E-2</v>
          </cell>
          <cell r="N7">
            <v>0.13333333333333333</v>
          </cell>
        </row>
        <row r="8">
          <cell r="B8" t="str">
            <v>Joachim Lyng-Olsen</v>
          </cell>
          <cell r="C8" t="str">
            <v>USF</v>
          </cell>
          <cell r="D8" t="str">
            <v>NOR</v>
          </cell>
          <cell r="E8">
            <v>203</v>
          </cell>
          <cell r="F8" t="str">
            <v>Express</v>
          </cell>
          <cell r="G8" t="str">
            <v>Lille My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0.81773148148148145</v>
          </cell>
          <cell r="L8">
            <v>1.0286</v>
          </cell>
          <cell r="M8">
            <v>6.9668601851851808E-2</v>
          </cell>
          <cell r="N8">
            <v>0.2</v>
          </cell>
        </row>
        <row r="9">
          <cell r="B9" t="str">
            <v>Cecilia Stokkeland</v>
          </cell>
          <cell r="C9" t="str">
            <v>USF</v>
          </cell>
          <cell r="D9" t="str">
            <v>NOR</v>
          </cell>
          <cell r="E9">
            <v>11541</v>
          </cell>
          <cell r="F9" t="str">
            <v>J/109</v>
          </cell>
          <cell r="G9" t="str">
            <v>JJ Flash</v>
          </cell>
          <cell r="H9" t="str">
            <v>Ja</v>
          </cell>
          <cell r="I9" t="str">
            <v>Ja</v>
          </cell>
          <cell r="J9" t="str">
            <v>18:10</v>
          </cell>
          <cell r="K9">
            <v>0.81372685185185178</v>
          </cell>
          <cell r="L9">
            <v>1.2271000000000001</v>
          </cell>
          <cell r="M9">
            <v>6.9677692129629445E-2</v>
          </cell>
          <cell r="N9">
            <v>0.26666666666666666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0.81733796296296291</v>
          </cell>
          <cell r="L10">
            <v>1.1566581663941129</v>
          </cell>
          <cell r="M10">
            <v>6.9854656391718367E-2</v>
          </cell>
          <cell r="N10">
            <v>0.33333333333333331</v>
          </cell>
        </row>
        <row r="11">
          <cell r="B11" t="str">
            <v>Svein Ivarson</v>
          </cell>
          <cell r="C11" t="str">
            <v>USF</v>
          </cell>
          <cell r="D11" t="str">
            <v>NOR</v>
          </cell>
          <cell r="E11">
            <v>13847</v>
          </cell>
          <cell r="F11" t="str">
            <v>Elan 37</v>
          </cell>
          <cell r="G11" t="str">
            <v>NON STOP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0.81895833333333334</v>
          </cell>
          <cell r="L11">
            <v>1.146408726075324</v>
          </cell>
          <cell r="M11">
            <v>7.1093263360087713E-2</v>
          </cell>
          <cell r="N11">
            <v>0.4</v>
          </cell>
        </row>
        <row r="12">
          <cell r="B12" t="str">
            <v>Marius Andersen</v>
          </cell>
          <cell r="C12" t="str">
            <v>FS</v>
          </cell>
          <cell r="D12" t="str">
            <v>NOR</v>
          </cell>
          <cell r="E12">
            <v>26</v>
          </cell>
          <cell r="F12" t="str">
            <v>Farr 30</v>
          </cell>
          <cell r="G12" t="str">
            <v>Pakalolo II</v>
          </cell>
          <cell r="H12" t="str">
            <v>Ja</v>
          </cell>
          <cell r="I12" t="str">
            <v>Ja</v>
          </cell>
          <cell r="J12" t="str">
            <v>18:10</v>
          </cell>
          <cell r="K12">
            <v>0.81598379629629625</v>
          </cell>
          <cell r="L12">
            <v>1.2166999999999999</v>
          </cell>
          <cell r="M12">
            <v>7.1833179398147984E-2</v>
          </cell>
          <cell r="N12">
            <v>0.46666666666666667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0.81822916666666667</v>
          </cell>
          <cell r="L13">
            <v>1.1724634794822915</v>
          </cell>
          <cell r="M13">
            <v>7.1854098655772289E-2</v>
          </cell>
          <cell r="N13">
            <v>0.53333333333333333</v>
          </cell>
        </row>
        <row r="14">
          <cell r="B14" t="str">
            <v>Magne K. Fagerhol</v>
          </cell>
          <cell r="C14" t="str">
            <v>USF</v>
          </cell>
          <cell r="D14" t="str">
            <v>NOR</v>
          </cell>
          <cell r="E14">
            <v>15383</v>
          </cell>
          <cell r="F14" t="str">
            <v>Aphrodite 101</v>
          </cell>
          <cell r="G14" t="str">
            <v>Heim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0.81765046296296295</v>
          </cell>
          <cell r="L14">
            <v>1.0645</v>
          </cell>
          <cell r="M14">
            <v>7.201391782407407E-2</v>
          </cell>
          <cell r="N14">
            <v>0.6</v>
          </cell>
        </row>
        <row r="15">
          <cell r="B15" t="str">
            <v>Andreas Haug</v>
          </cell>
          <cell r="C15" t="str">
            <v>FS</v>
          </cell>
          <cell r="D15" t="str">
            <v>NOR</v>
          </cell>
          <cell r="E15">
            <v>13911</v>
          </cell>
          <cell r="F15" t="str">
            <v>Archambault A35</v>
          </cell>
          <cell r="G15" t="str">
            <v>Flaks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0.81929398148148147</v>
          </cell>
          <cell r="L15">
            <v>1.1841104968103615</v>
          </cell>
          <cell r="M15">
            <v>7.3828741276821847E-2</v>
          </cell>
          <cell r="N15">
            <v>0.66666666666666663</v>
          </cell>
        </row>
        <row r="16">
          <cell r="B16" t="str">
            <v>Mats Uchermann Larsson</v>
          </cell>
          <cell r="C16" t="str">
            <v>USF</v>
          </cell>
          <cell r="D16" t="str">
            <v>NOR</v>
          </cell>
          <cell r="E16">
            <v>5164</v>
          </cell>
          <cell r="F16" t="str">
            <v>Albin Nova</v>
          </cell>
          <cell r="G16" t="str">
            <v>Frida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0.82142361111111117</v>
          </cell>
          <cell r="L16">
            <v>1.0563540961560012</v>
          </cell>
          <cell r="M16">
            <v>7.5448624159475564E-2</v>
          </cell>
          <cell r="N16">
            <v>0.73333333333333328</v>
          </cell>
        </row>
        <row r="17">
          <cell r="B17" t="str">
            <v>John Moen</v>
          </cell>
          <cell r="C17" t="str">
            <v>USF</v>
          </cell>
          <cell r="D17" t="str">
            <v>NOR</v>
          </cell>
          <cell r="E17">
            <v>15735</v>
          </cell>
          <cell r="F17" t="str">
            <v>Dehler 34</v>
          </cell>
          <cell r="G17" t="str">
            <v>Merlin II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0.81871527777777775</v>
          </cell>
          <cell r="L17">
            <v>1.1142127849040602</v>
          </cell>
          <cell r="M17">
            <v>7.6563441018233827E-2</v>
          </cell>
          <cell r="N17">
            <v>0.8</v>
          </cell>
        </row>
        <row r="18">
          <cell r="B18" t="str">
            <v>Marcus Christensen</v>
          </cell>
          <cell r="C18" t="str">
            <v>Skøyen</v>
          </cell>
          <cell r="D18" t="str">
            <v>NOR</v>
          </cell>
          <cell r="E18">
            <v>329</v>
          </cell>
          <cell r="F18" t="str">
            <v>J/80</v>
          </cell>
          <cell r="G18" t="str">
            <v>Baby Boop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0.81910879629629629</v>
          </cell>
          <cell r="L18">
            <v>1.1109</v>
          </cell>
          <cell r="M18">
            <v>7.6772961805555553E-2</v>
          </cell>
          <cell r="N18">
            <v>0.8666666666666667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DNF</v>
          </cell>
          <cell r="L19">
            <v>1.0689</v>
          </cell>
          <cell r="N19">
            <v>1</v>
          </cell>
        </row>
        <row r="20">
          <cell r="B20" t="str">
            <v>Arild Vikse</v>
          </cell>
          <cell r="C20" t="str">
            <v>USF</v>
          </cell>
          <cell r="D20" t="str">
            <v>N</v>
          </cell>
          <cell r="E20">
            <v>175</v>
          </cell>
          <cell r="F20" t="str">
            <v>11 MOD</v>
          </cell>
          <cell r="G20" t="str">
            <v>Olivia</v>
          </cell>
          <cell r="H20" t="str">
            <v>Nei</v>
          </cell>
          <cell r="I20" t="str">
            <v>Ja</v>
          </cell>
          <cell r="J20" t="str">
            <v>18:10</v>
          </cell>
          <cell r="K20" t="str">
            <v>DSQ</v>
          </cell>
          <cell r="L20">
            <v>1.2564</v>
          </cell>
          <cell r="N20">
            <v>1.5</v>
          </cell>
        </row>
        <row r="22">
          <cell r="B22" t="str">
            <v>Arild Vikse ble disket p,g,a, overtredelse av Seilforbundets Coronaregler</v>
          </cell>
        </row>
      </sheetData>
      <sheetData sheetId="4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0.78934027777777782</v>
          </cell>
          <cell r="L6">
            <v>1.1896477333619118</v>
          </cell>
          <cell r="M6">
            <v>4.6801072288161369E-2</v>
          </cell>
          <cell r="N6">
            <v>6.6666666666666666E-2</v>
          </cell>
        </row>
        <row r="7">
          <cell r="B7" t="str">
            <v>Cecilia Stokkeland</v>
          </cell>
          <cell r="C7" t="str">
            <v>USF</v>
          </cell>
          <cell r="D7" t="str">
            <v>NOR</v>
          </cell>
          <cell r="E7">
            <v>11541</v>
          </cell>
          <cell r="F7" t="str">
            <v>J/109</v>
          </cell>
          <cell r="G7" t="str">
            <v>JJ Flash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0.79564814814814822</v>
          </cell>
          <cell r="L7">
            <v>1.2706518384569019</v>
          </cell>
          <cell r="M7">
            <v>4.9178932266202291E-2</v>
          </cell>
          <cell r="N7">
            <v>0.13333333333333333</v>
          </cell>
        </row>
        <row r="8">
          <cell r="B8" t="str">
            <v>Magne K. Fagerhol</v>
          </cell>
          <cell r="C8" t="str">
            <v>USF</v>
          </cell>
          <cell r="D8" t="str">
            <v>NOR</v>
          </cell>
          <cell r="E8">
            <v>15383</v>
          </cell>
          <cell r="F8" t="str">
            <v>Aphrodite 101</v>
          </cell>
          <cell r="G8" t="str">
            <v>Heim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0.79305555555555562</v>
          </cell>
          <cell r="L8">
            <v>1.1676</v>
          </cell>
          <cell r="M8">
            <v>5.0271666666666749E-2</v>
          </cell>
          <cell r="N8">
            <v>0.2</v>
          </cell>
        </row>
        <row r="9">
          <cell r="B9" t="str">
            <v>Nils Parnemann</v>
          </cell>
          <cell r="C9" t="str">
            <v>USF</v>
          </cell>
          <cell r="D9" t="str">
            <v>N</v>
          </cell>
          <cell r="E9">
            <v>70</v>
          </cell>
          <cell r="F9" t="str">
            <v>H-båt</v>
          </cell>
          <cell r="G9" t="str">
            <v>Nipa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0.7976388888888889</v>
          </cell>
          <cell r="L9">
            <v>1.0580410848583217</v>
          </cell>
          <cell r="M9">
            <v>5.0403901681445054E-2</v>
          </cell>
          <cell r="N9">
            <v>0.26666666666666666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0.7946643518518518</v>
          </cell>
          <cell r="L10">
            <v>1.3595100980577031</v>
          </cell>
          <cell r="M10">
            <v>5.128059501817174E-2</v>
          </cell>
          <cell r="N10">
            <v>0.33333333333333331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0.7975578703703704</v>
          </cell>
          <cell r="L11">
            <v>1.2742649734260016</v>
          </cell>
          <cell r="M11">
            <v>5.1752266108238819E-2</v>
          </cell>
          <cell r="N11">
            <v>0.4</v>
          </cell>
        </row>
        <row r="12">
          <cell r="B12" t="str">
            <v>Marcus Christensen</v>
          </cell>
          <cell r="C12" t="str">
            <v>Skøyen</v>
          </cell>
          <cell r="D12" t="str">
            <v>NOR</v>
          </cell>
          <cell r="E12">
            <v>329</v>
          </cell>
          <cell r="F12" t="str">
            <v>J/80</v>
          </cell>
          <cell r="G12" t="str">
            <v>Baby Boop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0.79281250000000003</v>
          </cell>
          <cell r="L12">
            <v>1.2235</v>
          </cell>
          <cell r="M12">
            <v>5.2381093750000038E-2</v>
          </cell>
          <cell r="N12">
            <v>0.46666666666666667</v>
          </cell>
        </row>
        <row r="13">
          <cell r="B13" t="str">
            <v>John Moen</v>
          </cell>
          <cell r="C13" t="str">
            <v>USF</v>
          </cell>
          <cell r="D13" t="str">
            <v>NOR</v>
          </cell>
          <cell r="E13">
            <v>15735</v>
          </cell>
          <cell r="F13" t="str">
            <v>Dehler 34</v>
          </cell>
          <cell r="G13" t="str">
            <v>Merlin II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0.79385416666666664</v>
          </cell>
          <cell r="L13">
            <v>1.2339097635958867</v>
          </cell>
          <cell r="M13">
            <v>5.4112084424361245E-2</v>
          </cell>
          <cell r="N13">
            <v>0.53333333333333333</v>
          </cell>
        </row>
        <row r="14">
          <cell r="B14" t="str">
            <v>Mats Uchermann Larsson</v>
          </cell>
          <cell r="C14" t="str">
            <v>USF</v>
          </cell>
          <cell r="D14" t="str">
            <v>NOR</v>
          </cell>
          <cell r="E14">
            <v>5164</v>
          </cell>
          <cell r="F14" t="str">
            <v>Albin Nova</v>
          </cell>
          <cell r="G14" t="str">
            <v>Frida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0.79729166666666673</v>
          </cell>
          <cell r="L14">
            <v>1.1673880533452874</v>
          </cell>
          <cell r="M14">
            <v>5.5207726689454291E-2</v>
          </cell>
          <cell r="N14">
            <v>0.6</v>
          </cell>
        </row>
        <row r="15">
          <cell r="B15" t="str">
            <v>Espen Sunde</v>
          </cell>
          <cell r="C15" t="str">
            <v>USF</v>
          </cell>
          <cell r="D15" t="str">
            <v>NOR</v>
          </cell>
          <cell r="E15">
            <v>7838</v>
          </cell>
          <cell r="F15" t="str">
            <v>Mamba 33</v>
          </cell>
          <cell r="G15" t="str">
            <v>Martine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0.79782407407407396</v>
          </cell>
          <cell r="L15">
            <v>1.16065155646444</v>
          </cell>
          <cell r="M15">
            <v>5.5507086010544618E-2</v>
          </cell>
          <cell r="N15">
            <v>0.66666666666666663</v>
          </cell>
        </row>
        <row r="16">
          <cell r="B16" t="str">
            <v>Johan Mowinckel</v>
          </cell>
          <cell r="C16" t="str">
            <v>FS</v>
          </cell>
          <cell r="D16" t="str">
            <v>NOR</v>
          </cell>
          <cell r="E16">
            <v>15558</v>
          </cell>
          <cell r="F16" t="str">
            <v>Wauquiez opium 39</v>
          </cell>
          <cell r="G16" t="str">
            <v>Pamina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0.80160879629629633</v>
          </cell>
          <cell r="L16">
            <v>1.2445720948309367</v>
          </cell>
          <cell r="M16">
            <v>5.5588005948525226E-2</v>
          </cell>
          <cell r="N16">
            <v>0.73333333333333328</v>
          </cell>
        </row>
        <row r="17">
          <cell r="B17" t="str">
            <v>Christian Stensholt</v>
          </cell>
          <cell r="C17" t="str">
            <v>FS</v>
          </cell>
          <cell r="D17" t="str">
            <v>NOR</v>
          </cell>
          <cell r="E17">
            <v>13724</v>
          </cell>
          <cell r="F17" t="str">
            <v>Pogo 8,50</v>
          </cell>
          <cell r="G17" t="str">
            <v>Vindtora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0.79637731481481477</v>
          </cell>
          <cell r="L17">
            <v>1.2370000000000001</v>
          </cell>
          <cell r="M17">
            <v>5.736873842592588E-2</v>
          </cell>
          <cell r="N17">
            <v>0.8</v>
          </cell>
        </row>
        <row r="18">
          <cell r="B18" t="str">
            <v>Marius Andersen</v>
          </cell>
          <cell r="C18" t="str">
            <v>FS</v>
          </cell>
          <cell r="D18" t="str">
            <v>NOR</v>
          </cell>
          <cell r="E18">
            <v>26</v>
          </cell>
          <cell r="F18" t="str">
            <v>Farr 30</v>
          </cell>
          <cell r="G18" t="str">
            <v>Pakalolo II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0.80118055555555545</v>
          </cell>
          <cell r="L18">
            <v>1.333</v>
          </cell>
          <cell r="M18">
            <v>5.8966736111110855E-2</v>
          </cell>
          <cell r="N18">
            <v>0.8666666666666667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0.80167824074074068</v>
          </cell>
          <cell r="L19">
            <v>1.2058</v>
          </cell>
          <cell r="M19">
            <v>6.2313622685185109E-2</v>
          </cell>
          <cell r="N19">
            <v>0.93333333333333335</v>
          </cell>
        </row>
        <row r="20">
          <cell r="B20" t="str">
            <v>Pål Saltvedt</v>
          </cell>
          <cell r="C20" t="str">
            <v>FS</v>
          </cell>
          <cell r="D20" t="str">
            <v>NOR</v>
          </cell>
          <cell r="E20">
            <v>11733</v>
          </cell>
          <cell r="F20" t="str">
            <v>Elan 40</v>
          </cell>
          <cell r="G20" t="str">
            <v>Jonna</v>
          </cell>
          <cell r="H20" t="str">
            <v>Nei</v>
          </cell>
          <cell r="I20" t="str">
            <v>Ja</v>
          </cell>
          <cell r="J20" t="str">
            <v>18:10</v>
          </cell>
          <cell r="K20" t="str">
            <v>Dnf</v>
          </cell>
          <cell r="L20">
            <v>1.3997999999999999</v>
          </cell>
          <cell r="N20">
            <v>1</v>
          </cell>
        </row>
      </sheetData>
      <sheetData sheetId="5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0.80380787037037038</v>
          </cell>
          <cell r="L6">
            <v>0.96017757183035779</v>
          </cell>
          <cell r="M6">
            <v>5.1665110317584889E-2</v>
          </cell>
          <cell r="N6">
            <v>4.1666666666666664E-2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0.79810185185185178</v>
          </cell>
          <cell r="L7">
            <v>1.0859604685995505</v>
          </cell>
          <cell r="M7">
            <v>5.2236709577543124E-2</v>
          </cell>
          <cell r="N7">
            <v>8.3333333333333329E-2</v>
          </cell>
        </row>
        <row r="8">
          <cell r="B8" t="str">
            <v>Petter Frode Amland</v>
          </cell>
          <cell r="C8" t="str">
            <v>FS</v>
          </cell>
          <cell r="D8" t="str">
            <v>NOR</v>
          </cell>
          <cell r="E8">
            <v>11655</v>
          </cell>
          <cell r="F8" t="str">
            <v>Elan 37 dyp kjøl</v>
          </cell>
          <cell r="G8" t="str">
            <v>Tidig 3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0.80087962962962955</v>
          </cell>
          <cell r="L8">
            <v>1.2361</v>
          </cell>
          <cell r="M8">
            <v>5.4308282407407205E-2</v>
          </cell>
          <cell r="N8">
            <v>0.125</v>
          </cell>
        </row>
        <row r="9">
          <cell r="B9" t="str">
            <v>Marcus Christensen</v>
          </cell>
          <cell r="C9" t="str">
            <v>Skøyen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0.79899305555555555</v>
          </cell>
          <cell r="L9">
            <v>1.1109</v>
          </cell>
          <cell r="M9">
            <v>5.4426385416666667E-2</v>
          </cell>
          <cell r="N9">
            <v>0.16666666666666666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0.80134259259259266</v>
          </cell>
          <cell r="L10">
            <v>1.0645</v>
          </cell>
          <cell r="M10">
            <v>5.4654189814814888E-2</v>
          </cell>
          <cell r="N10">
            <v>0.20833333333333334</v>
          </cell>
        </row>
        <row r="11">
          <cell r="B11" t="str">
            <v>Joachim Lyng-Olsen</v>
          </cell>
          <cell r="C11" t="str">
            <v>USF</v>
          </cell>
          <cell r="D11" t="str">
            <v>NOR</v>
          </cell>
          <cell r="E11">
            <v>203</v>
          </cell>
          <cell r="F11" t="str">
            <v>Express</v>
          </cell>
          <cell r="G11" t="str">
            <v>Lille My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0.8038657407407408</v>
          </cell>
          <cell r="L11">
            <v>1.0286</v>
          </cell>
          <cell r="M11">
            <v>5.540630092592598E-2</v>
          </cell>
          <cell r="N11">
            <v>0.25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Nei</v>
          </cell>
          <cell r="I12" t="str">
            <v>Ja</v>
          </cell>
          <cell r="J12" t="str">
            <v>18:00</v>
          </cell>
          <cell r="K12">
            <v>0.80342592592592599</v>
          </cell>
          <cell r="L12">
            <v>1.0475000000000001</v>
          </cell>
          <cell r="M12">
            <v>5.5963657407407476E-2</v>
          </cell>
          <cell r="N12">
            <v>0.29166666666666669</v>
          </cell>
        </row>
        <row r="13">
          <cell r="B13" t="str">
            <v>Svein Ivarson</v>
          </cell>
          <cell r="C13" t="str">
            <v>USF</v>
          </cell>
          <cell r="D13" t="str">
            <v>NOR</v>
          </cell>
          <cell r="E13">
            <v>13847</v>
          </cell>
          <cell r="F13" t="str">
            <v>Elan 37</v>
          </cell>
          <cell r="G13" t="str">
            <v>NON STOP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0.80620370370370376</v>
          </cell>
          <cell r="L13">
            <v>1.146408726075324</v>
          </cell>
          <cell r="M13">
            <v>5.6471244654821472E-2</v>
          </cell>
          <cell r="N13">
            <v>0.33333333333333331</v>
          </cell>
        </row>
        <row r="14">
          <cell r="B14" t="str">
            <v>Kvalnes/Hovland</v>
          </cell>
          <cell r="C14" t="str">
            <v>USF</v>
          </cell>
          <cell r="D14" t="str">
            <v>NOR</v>
          </cell>
          <cell r="E14">
            <v>14118</v>
          </cell>
          <cell r="F14" t="str">
            <v>Archambault 40</v>
          </cell>
          <cell r="G14" t="str">
            <v>Shaka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0.8025810185185186</v>
          </cell>
          <cell r="L14">
            <v>1.2394388647935131</v>
          </cell>
          <cell r="M14">
            <v>5.656374356343543E-2</v>
          </cell>
          <cell r="N14">
            <v>0.375</v>
          </cell>
        </row>
        <row r="15">
          <cell r="B15" t="str">
            <v>Jon Vendelboe</v>
          </cell>
          <cell r="C15" t="str">
            <v>USF</v>
          </cell>
          <cell r="D15" t="str">
            <v>NOR</v>
          </cell>
          <cell r="E15">
            <v>11620</v>
          </cell>
          <cell r="F15" t="str">
            <v>X-37</v>
          </cell>
          <cell r="G15" t="str">
            <v>MetaXa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0.80589120370370371</v>
          </cell>
          <cell r="L15">
            <v>1.17337235968618</v>
          </cell>
          <cell r="M15">
            <v>5.7432774411028321E-2</v>
          </cell>
          <cell r="N15">
            <v>0.41666666666666669</v>
          </cell>
        </row>
        <row r="16">
          <cell r="B16" t="str">
            <v>Mats Uchermann Larsson</v>
          </cell>
          <cell r="C16" t="str">
            <v>USF</v>
          </cell>
          <cell r="D16" t="str">
            <v>NOR</v>
          </cell>
          <cell r="E16">
            <v>5164</v>
          </cell>
          <cell r="F16" t="str">
            <v>Albin Nova</v>
          </cell>
          <cell r="G16" t="str">
            <v>Frida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0.80447916666666675</v>
          </cell>
          <cell r="L16">
            <v>1.0563540961560012</v>
          </cell>
          <cell r="M16">
            <v>5.75492908634989E-2</v>
          </cell>
          <cell r="N16">
            <v>0.45833333333333331</v>
          </cell>
        </row>
        <row r="17">
          <cell r="B17" t="str">
            <v>Andreas Haug</v>
          </cell>
          <cell r="C17" t="str">
            <v>FS</v>
          </cell>
          <cell r="D17" t="str">
            <v>NOR</v>
          </cell>
          <cell r="E17">
            <v>13911</v>
          </cell>
          <cell r="F17" t="str">
            <v>Archambault A35</v>
          </cell>
          <cell r="G17" t="str">
            <v>Flaks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0.80774305555555559</v>
          </cell>
          <cell r="L17">
            <v>1.1646254833911751</v>
          </cell>
          <cell r="M17">
            <v>5.9161357020878033E-2</v>
          </cell>
          <cell r="N17">
            <v>0.5</v>
          </cell>
        </row>
        <row r="18">
          <cell r="B18" t="str">
            <v>Cecilia Stokkeland</v>
          </cell>
          <cell r="C18" t="str">
            <v>USF</v>
          </cell>
          <cell r="D18" t="str">
            <v>NOR</v>
          </cell>
          <cell r="E18">
            <v>11541</v>
          </cell>
          <cell r="F18" t="str">
            <v>J/109</v>
          </cell>
          <cell r="G18" t="str">
            <v>JJ Flash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0.80554398148148154</v>
          </cell>
          <cell r="L18">
            <v>1.2271000000000001</v>
          </cell>
          <cell r="M18">
            <v>5.9636491898148118E-2</v>
          </cell>
          <cell r="N18">
            <v>0.54166666666666663</v>
          </cell>
        </row>
        <row r="19">
          <cell r="B19" t="str">
            <v>Marius Andersen</v>
          </cell>
          <cell r="C19" t="str">
            <v>FS</v>
          </cell>
          <cell r="D19" t="str">
            <v>NOR</v>
          </cell>
          <cell r="E19">
            <v>26</v>
          </cell>
          <cell r="F19" t="str">
            <v>Farr 30</v>
          </cell>
          <cell r="G19" t="str">
            <v>Pakalolo II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0.80388888888888888</v>
          </cell>
          <cell r="L19">
            <v>1.2774000000000001</v>
          </cell>
          <cell r="M19">
            <v>5.9966833333333212E-2</v>
          </cell>
          <cell r="N19">
            <v>0.58333333333333337</v>
          </cell>
        </row>
        <row r="20">
          <cell r="B20" t="str">
            <v>Yngve Amundsen</v>
          </cell>
          <cell r="C20" t="str">
            <v>USF</v>
          </cell>
          <cell r="D20" t="str">
            <v>NOR</v>
          </cell>
          <cell r="E20">
            <v>88</v>
          </cell>
          <cell r="F20" t="str">
            <v>X-35 OD</v>
          </cell>
          <cell r="G20" t="str">
            <v>Akhillevs-X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0.80738425925925927</v>
          </cell>
          <cell r="L20">
            <v>1.1892316812248502</v>
          </cell>
          <cell r="M20">
            <v>5.9984625772892243E-2</v>
          </cell>
          <cell r="N20">
            <v>0.625</v>
          </cell>
        </row>
        <row r="21">
          <cell r="B21" t="str">
            <v>Arild Andresen</v>
          </cell>
          <cell r="C21" t="str">
            <v>FS</v>
          </cell>
          <cell r="D21" t="str">
            <v>NOR</v>
          </cell>
          <cell r="E21">
            <v>20</v>
          </cell>
          <cell r="F21" t="str">
            <v>X-35OD</v>
          </cell>
          <cell r="G21" t="str">
            <v>BABAR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0.80598379629629635</v>
          </cell>
          <cell r="L21">
            <v>1.2235</v>
          </cell>
          <cell r="M21">
            <v>5.9999646990740702E-2</v>
          </cell>
          <cell r="N21">
            <v>0.66666666666666663</v>
          </cell>
        </row>
        <row r="22">
          <cell r="B22" t="str">
            <v>Reidar Hauge</v>
          </cell>
          <cell r="C22" t="str">
            <v>USF</v>
          </cell>
          <cell r="D22" t="str">
            <v>NOR</v>
          </cell>
          <cell r="E22">
            <v>9934</v>
          </cell>
          <cell r="F22" t="str">
            <v>CB 365</v>
          </cell>
          <cell r="G22" t="str">
            <v>Chica</v>
          </cell>
          <cell r="H22" t="str">
            <v>Ja</v>
          </cell>
          <cell r="I22" t="str">
            <v>Nei</v>
          </cell>
          <cell r="J22" t="str">
            <v>18:10</v>
          </cell>
          <cell r="K22">
            <v>0.8087037037037037</v>
          </cell>
          <cell r="L22">
            <v>1.1599092973740242</v>
          </cell>
          <cell r="M22">
            <v>6.0036046040007257E-2</v>
          </cell>
          <cell r="N22">
            <v>0.70833333333333337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0.80368055555555562</v>
          </cell>
          <cell r="L23">
            <v>1.125</v>
          </cell>
          <cell r="M23">
            <v>6.0390625000000073E-2</v>
          </cell>
          <cell r="N23">
            <v>0.75</v>
          </cell>
        </row>
        <row r="24">
          <cell r="B24" t="str">
            <v>Arild Vikse</v>
          </cell>
          <cell r="C24" t="str">
            <v>USF</v>
          </cell>
          <cell r="D24" t="str">
            <v>N</v>
          </cell>
          <cell r="E24">
            <v>175</v>
          </cell>
          <cell r="F24" t="str">
            <v>11 MOD</v>
          </cell>
          <cell r="G24" t="str">
            <v>Olivia</v>
          </cell>
          <cell r="H24" t="str">
            <v>Nei</v>
          </cell>
          <cell r="I24" t="str">
            <v>Ja</v>
          </cell>
          <cell r="J24" t="str">
            <v>18:10</v>
          </cell>
          <cell r="K24">
            <v>0.80524305555555553</v>
          </cell>
          <cell r="L24">
            <v>1.2564</v>
          </cell>
          <cell r="M24">
            <v>6.0682374999999858E-2</v>
          </cell>
          <cell r="N24">
            <v>0.79166666666666663</v>
          </cell>
        </row>
        <row r="25">
          <cell r="B25" t="str">
            <v>Gunnar Gundersen</v>
          </cell>
          <cell r="C25" t="str">
            <v>FS</v>
          </cell>
          <cell r="D25" t="str">
            <v>NOR</v>
          </cell>
          <cell r="E25">
            <v>10044</v>
          </cell>
          <cell r="F25" t="str">
            <v>Dehler 36 Jv</v>
          </cell>
          <cell r="G25" t="str">
            <v>Wendigo 2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0.80155092592592592</v>
          </cell>
          <cell r="L25">
            <v>1.1891</v>
          </cell>
          <cell r="M25">
            <v>6.1299206018518508E-2</v>
          </cell>
          <cell r="N25">
            <v>0.83333333333333337</v>
          </cell>
        </row>
        <row r="26">
          <cell r="B26" t="str">
            <v>Espen Sunde</v>
          </cell>
          <cell r="C26" t="str">
            <v>USF</v>
          </cell>
          <cell r="D26" t="str">
            <v>NOR</v>
          </cell>
          <cell r="E26">
            <v>7838</v>
          </cell>
          <cell r="F26" t="str">
            <v>Mamba 33</v>
          </cell>
          <cell r="G26" t="str">
            <v>Martine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0.80924768518518519</v>
          </cell>
          <cell r="L26">
            <v>1.0544932174505797</v>
          </cell>
          <cell r="M26">
            <v>6.2476282177424979E-2</v>
          </cell>
          <cell r="N26">
            <v>0.875</v>
          </cell>
        </row>
        <row r="27">
          <cell r="B27" t="str">
            <v>John Moen</v>
          </cell>
          <cell r="C27" t="str">
            <v>USF</v>
          </cell>
          <cell r="D27" t="str">
            <v>NOR</v>
          </cell>
          <cell r="E27">
            <v>15735</v>
          </cell>
          <cell r="F27" t="str">
            <v>Dehler 34</v>
          </cell>
          <cell r="G27" t="str">
            <v>Merlin II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0.80784722222222216</v>
          </cell>
          <cell r="L27">
            <v>1.1142127849040602</v>
          </cell>
          <cell r="M27">
            <v>6.4454114571186188E-2</v>
          </cell>
          <cell r="N27">
            <v>0.91666666666666663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0.81204861111111104</v>
          </cell>
          <cell r="L28">
            <v>1.0689</v>
          </cell>
          <cell r="M28">
            <v>6.6323760416666586E-2</v>
          </cell>
          <cell r="N28">
            <v>0.95833333333333337</v>
          </cell>
        </row>
        <row r="29">
          <cell r="B29" t="str">
            <v>Finn Kr. Aamodt</v>
          </cell>
          <cell r="C29" t="str">
            <v>USF</v>
          </cell>
          <cell r="D29" t="str">
            <v>NOR</v>
          </cell>
          <cell r="E29">
            <v>13638</v>
          </cell>
          <cell r="F29" t="str">
            <v>Hanse 350</v>
          </cell>
          <cell r="G29" t="str">
            <v>Eneste Søster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0.81516203703703705</v>
          </cell>
          <cell r="L29">
            <v>1.1169319473684212</v>
          </cell>
          <cell r="M29">
            <v>7.2781560922270977E-2</v>
          </cell>
          <cell r="N29">
            <v>1</v>
          </cell>
        </row>
      </sheetData>
      <sheetData sheetId="6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0.79556712962962972</v>
          </cell>
          <cell r="L6">
            <v>1.0859604685995505</v>
          </cell>
          <cell r="M6">
            <v>4.9484101445329158E-2</v>
          </cell>
          <cell r="N6">
            <v>3.7037037037037035E-2</v>
          </cell>
        </row>
        <row r="7">
          <cell r="B7" t="str">
            <v>Marcus Christensen</v>
          </cell>
          <cell r="C7" t="str">
            <v>Skøyen</v>
          </cell>
          <cell r="D7" t="str">
            <v>NOR</v>
          </cell>
          <cell r="E7">
            <v>329</v>
          </cell>
          <cell r="F7" t="str">
            <v>J/80</v>
          </cell>
          <cell r="G7" t="str">
            <v>Baby Boop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0.79765046296296294</v>
          </cell>
          <cell r="L7">
            <v>1.1109</v>
          </cell>
          <cell r="M7">
            <v>5.2934899305555526E-2</v>
          </cell>
          <cell r="N7">
            <v>7.407407407407407E-2</v>
          </cell>
        </row>
        <row r="8">
          <cell r="B8" t="str">
            <v>Aril Spetalen</v>
          </cell>
          <cell r="C8" t="str">
            <v>USF</v>
          </cell>
          <cell r="D8" t="str">
            <v>NOR</v>
          </cell>
          <cell r="E8">
            <v>201</v>
          </cell>
          <cell r="F8" t="str">
            <v>Express</v>
          </cell>
          <cell r="G8" t="str">
            <v>Mariatta</v>
          </cell>
          <cell r="H8" t="str">
            <v>Nei</v>
          </cell>
          <cell r="I8" t="str">
            <v>Nei</v>
          </cell>
          <cell r="J8" t="str">
            <v>18:00</v>
          </cell>
          <cell r="K8">
            <v>0.8028819444444445</v>
          </cell>
          <cell r="L8">
            <v>1.0067283043273754</v>
          </cell>
          <cell r="M8">
            <v>5.3237750260090075E-2</v>
          </cell>
          <cell r="N8">
            <v>0.1111111111111111</v>
          </cell>
        </row>
        <row r="9">
          <cell r="B9" t="str">
            <v>Magne K. Fagerhol</v>
          </cell>
          <cell r="C9" t="str">
            <v>USF</v>
          </cell>
          <cell r="D9" t="str">
            <v>NOR</v>
          </cell>
          <cell r="E9">
            <v>15383</v>
          </cell>
          <cell r="F9" t="str">
            <v>Aphrodite 101</v>
          </cell>
          <cell r="G9" t="str">
            <v>Heim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0.80188657407407404</v>
          </cell>
          <cell r="L9">
            <v>1.0645</v>
          </cell>
          <cell r="M9">
            <v>5.5233258101851819E-2</v>
          </cell>
          <cell r="N9">
            <v>0.14814814814814814</v>
          </cell>
        </row>
        <row r="10">
          <cell r="B10" t="str">
            <v>Nils Parnemann</v>
          </cell>
          <cell r="C10" t="str">
            <v>USF</v>
          </cell>
          <cell r="D10" t="str">
            <v>N</v>
          </cell>
          <cell r="E10">
            <v>70</v>
          </cell>
          <cell r="F10" t="str">
            <v>H-båt</v>
          </cell>
          <cell r="G10" t="str">
            <v>Nipa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0.80789351851851843</v>
          </cell>
          <cell r="L10">
            <v>0.96017757183035779</v>
          </cell>
          <cell r="M10">
            <v>5.5588058035826879E-2</v>
          </cell>
          <cell r="N10">
            <v>0.18518518518518517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0.80953703703703705</v>
          </cell>
          <cell r="L11">
            <v>0.96017757183035779</v>
          </cell>
          <cell r="M11">
            <v>5.7166127656196317E-2</v>
          </cell>
          <cell r="N11">
            <v>0.22222222222222221</v>
          </cell>
        </row>
        <row r="12">
          <cell r="B12" t="str">
            <v>Petter Frode Amland</v>
          </cell>
          <cell r="C12" t="str">
            <v>FS</v>
          </cell>
          <cell r="D12" t="str">
            <v>NOR</v>
          </cell>
          <cell r="E12">
            <v>11655</v>
          </cell>
          <cell r="F12" t="str">
            <v>Elan 37 dyp kjøl</v>
          </cell>
          <cell r="G12" t="str">
            <v>Tidig 3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0.80695601851851861</v>
          </cell>
          <cell r="L12">
            <v>1.1693332893401014</v>
          </cell>
          <cell r="M12">
            <v>5.8480198417113181E-2</v>
          </cell>
          <cell r="N12">
            <v>0.25925925925925924</v>
          </cell>
        </row>
        <row r="13">
          <cell r="B13" t="str">
            <v>Kvalnes/Hovland</v>
          </cell>
          <cell r="C13" t="str">
            <v>USF</v>
          </cell>
          <cell r="D13" t="str">
            <v>NOR</v>
          </cell>
          <cell r="E13">
            <v>14118</v>
          </cell>
          <cell r="F13" t="str">
            <v>Archambault 40</v>
          </cell>
          <cell r="G13" t="str">
            <v>Shaka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0.804224537037037</v>
          </cell>
          <cell r="L13">
            <v>1.2394388647935131</v>
          </cell>
          <cell r="M13">
            <v>5.8600784290294999E-2</v>
          </cell>
          <cell r="N13">
            <v>0.29629629629629628</v>
          </cell>
        </row>
        <row r="14">
          <cell r="B14" t="str">
            <v>Marius Andersen</v>
          </cell>
          <cell r="C14" t="str">
            <v>FS</v>
          </cell>
          <cell r="D14" t="str">
            <v>NOR</v>
          </cell>
          <cell r="E14">
            <v>26</v>
          </cell>
          <cell r="F14" t="str">
            <v>Farr 30</v>
          </cell>
          <cell r="G14" t="str">
            <v>Pakalolo II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0.80391203703703706</v>
          </cell>
          <cell r="L14">
            <v>1.2774000000000001</v>
          </cell>
          <cell r="M14">
            <v>5.9996402777777708E-2</v>
          </cell>
          <cell r="N14">
            <v>0.33333333333333331</v>
          </cell>
        </row>
        <row r="15">
          <cell r="B15" t="str">
            <v>Joachim Lyng-Olsen</v>
          </cell>
          <cell r="C15" t="str">
            <v>USF</v>
          </cell>
          <cell r="D15" t="str">
            <v>NOR</v>
          </cell>
          <cell r="E15">
            <v>203</v>
          </cell>
          <cell r="F15" t="str">
            <v>Express</v>
          </cell>
          <cell r="G15" t="str">
            <v>Lille My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0.80912037037037043</v>
          </cell>
          <cell r="L15">
            <v>1.0286</v>
          </cell>
          <cell r="M15">
            <v>6.0811212962963025E-2</v>
          </cell>
          <cell r="N15">
            <v>0.37037037037037035</v>
          </cell>
        </row>
        <row r="16">
          <cell r="B16" t="str">
            <v>Stefan Midteide</v>
          </cell>
          <cell r="C16" t="str">
            <v>USF</v>
          </cell>
          <cell r="D16" t="str">
            <v>NOR</v>
          </cell>
          <cell r="E16">
            <v>14887</v>
          </cell>
          <cell r="F16" t="str">
            <v>J/109</v>
          </cell>
          <cell r="G16" t="str">
            <v>Jubel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0.80620370370370376</v>
          </cell>
          <cell r="L16">
            <v>1.2357</v>
          </cell>
          <cell r="M16">
            <v>6.0869666666666628E-2</v>
          </cell>
          <cell r="N16">
            <v>0.40740740740740738</v>
          </cell>
        </row>
        <row r="17">
          <cell r="B17" t="str">
            <v>Svein Ivarson</v>
          </cell>
          <cell r="C17" t="str">
            <v>USF</v>
          </cell>
          <cell r="D17" t="str">
            <v>NOR</v>
          </cell>
          <cell r="E17">
            <v>13847</v>
          </cell>
          <cell r="F17" t="str">
            <v>Elan 37</v>
          </cell>
          <cell r="G17" t="str">
            <v>NON STOP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0.81004629629629632</v>
          </cell>
          <cell r="L17">
            <v>1.146408726075324</v>
          </cell>
          <cell r="M17">
            <v>6.0876426333721992E-2</v>
          </cell>
          <cell r="N17">
            <v>0.44444444444444442</v>
          </cell>
        </row>
        <row r="18">
          <cell r="B18" t="str">
            <v>Jon Sverre Høiden</v>
          </cell>
          <cell r="C18" t="str">
            <v>FS</v>
          </cell>
          <cell r="D18" t="str">
            <v>NOR</v>
          </cell>
          <cell r="E18">
            <v>15666</v>
          </cell>
          <cell r="F18" t="str">
            <v>Sinergia 40</v>
          </cell>
          <cell r="G18" t="str">
            <v>Sons of Hurricanes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0.80413194444444447</v>
          </cell>
          <cell r="L18">
            <v>1.2928999999999999</v>
          </cell>
          <cell r="M18">
            <v>6.100871874999992E-2</v>
          </cell>
          <cell r="N18">
            <v>0.48148148148148145</v>
          </cell>
        </row>
        <row r="19">
          <cell r="B19" t="str">
            <v>Jonas Smitt-Amundsen</v>
          </cell>
          <cell r="C19" t="str">
            <v>KNS</v>
          </cell>
          <cell r="D19" t="str">
            <v>NOR</v>
          </cell>
          <cell r="E19">
            <v>9775</v>
          </cell>
          <cell r="F19" t="str">
            <v>Beneteau First 31.7 LR</v>
          </cell>
          <cell r="G19" t="str">
            <v>BILBO</v>
          </cell>
          <cell r="H19" t="str">
            <v>Nei</v>
          </cell>
          <cell r="I19" t="str">
            <v>Ja</v>
          </cell>
          <cell r="J19" t="str">
            <v>18:00</v>
          </cell>
          <cell r="K19">
            <v>0.80341435185185184</v>
          </cell>
          <cell r="L19">
            <v>1.1455</v>
          </cell>
          <cell r="M19">
            <v>6.1186140046296279E-2</v>
          </cell>
          <cell r="N19">
            <v>0.51851851851851849</v>
          </cell>
        </row>
        <row r="20">
          <cell r="B20" t="str">
            <v>Jon Vendelboe</v>
          </cell>
          <cell r="C20" t="str">
            <v>USF</v>
          </cell>
          <cell r="D20" t="str">
            <v>NOR</v>
          </cell>
          <cell r="E20">
            <v>11620</v>
          </cell>
          <cell r="F20" t="str">
            <v>X-37</v>
          </cell>
          <cell r="G20" t="str">
            <v>MetaXa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0.80931712962962965</v>
          </cell>
          <cell r="L20">
            <v>1.17337235968618</v>
          </cell>
          <cell r="M20">
            <v>6.1452661198842108E-2</v>
          </cell>
          <cell r="N20">
            <v>0.55555555555555558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0.80505787037037047</v>
          </cell>
          <cell r="L21">
            <v>1.125</v>
          </cell>
          <cell r="M21">
            <v>6.1940104166666773E-2</v>
          </cell>
          <cell r="N21">
            <v>0.59259259259259256</v>
          </cell>
        </row>
        <row r="22">
          <cell r="B22" t="str">
            <v>Christian Cook</v>
          </cell>
          <cell r="C22" t="str">
            <v>KNS</v>
          </cell>
          <cell r="D22" t="str">
            <v>NOR</v>
          </cell>
          <cell r="E22">
            <v>101</v>
          </cell>
          <cell r="F22" t="str">
            <v>X-79</v>
          </cell>
          <cell r="G22" t="str">
            <v>Excalibur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0.80825231481481474</v>
          </cell>
          <cell r="L22">
            <v>1.0677000000000001</v>
          </cell>
          <cell r="M22">
            <v>6.2195996527777707E-2</v>
          </cell>
          <cell r="N22">
            <v>0.62962962962962965</v>
          </cell>
        </row>
        <row r="23">
          <cell r="B23" t="str">
            <v>Yngve Amundsen</v>
          </cell>
          <cell r="C23" t="str">
            <v>USF</v>
          </cell>
          <cell r="D23" t="str">
            <v>NOR</v>
          </cell>
          <cell r="E23">
            <v>88</v>
          </cell>
          <cell r="F23" t="str">
            <v>X-35 OD</v>
          </cell>
          <cell r="G23" t="str">
            <v>Akhillevs-X</v>
          </cell>
          <cell r="H23" t="str">
            <v>Nei</v>
          </cell>
          <cell r="I23" t="str">
            <v>Nei</v>
          </cell>
          <cell r="J23" t="str">
            <v>18:10</v>
          </cell>
          <cell r="K23">
            <v>0.8094675925925926</v>
          </cell>
          <cell r="L23">
            <v>1.1892316812248502</v>
          </cell>
          <cell r="M23">
            <v>6.2462191775444008E-2</v>
          </cell>
          <cell r="N23">
            <v>0.66666666666666663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0.8100694444444444</v>
          </cell>
          <cell r="L24">
            <v>1.0563540961560012</v>
          </cell>
          <cell r="M24">
            <v>6.3454603692704184E-2</v>
          </cell>
          <cell r="N24">
            <v>0.70370370370370372</v>
          </cell>
        </row>
        <row r="25">
          <cell r="B25" t="str">
            <v>Arild Vikse</v>
          </cell>
          <cell r="C25" t="str">
            <v>USF</v>
          </cell>
          <cell r="D25" t="str">
            <v>NOR</v>
          </cell>
          <cell r="E25">
            <v>175</v>
          </cell>
          <cell r="F25" t="str">
            <v>11 MOD</v>
          </cell>
          <cell r="G25" t="str">
            <v>Olivia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0.80761574074074083</v>
          </cell>
          <cell r="L25">
            <v>1.2564</v>
          </cell>
          <cell r="M25">
            <v>6.3663416666666667E-2</v>
          </cell>
          <cell r="N25">
            <v>0.7407407407407407</v>
          </cell>
        </row>
        <row r="26">
          <cell r="B26" t="str">
            <v>Johan Mowinckel</v>
          </cell>
          <cell r="C26" t="str">
            <v>FS</v>
          </cell>
          <cell r="D26" t="str">
            <v>NOR</v>
          </cell>
          <cell r="E26">
            <v>15558</v>
          </cell>
          <cell r="F26" t="str">
            <v>Wauquiez opium 39</v>
          </cell>
          <cell r="G26" t="str">
            <v>Pamina</v>
          </cell>
          <cell r="H26" t="str">
            <v>Nei</v>
          </cell>
          <cell r="I26" t="str">
            <v>Nei</v>
          </cell>
          <cell r="J26" t="str">
            <v>18:10</v>
          </cell>
          <cell r="K26">
            <v>0.81056712962962962</v>
          </cell>
          <cell r="L26">
            <v>1.1880064463287723</v>
          </cell>
          <cell r="M26">
            <v>6.3704095669458241E-2</v>
          </cell>
          <cell r="N26">
            <v>0.77777777777777779</v>
          </cell>
        </row>
        <row r="27">
          <cell r="B27" t="str">
            <v>Gunnar Gundersen</v>
          </cell>
          <cell r="C27" t="str">
            <v>FS</v>
          </cell>
          <cell r="D27" t="str">
            <v>NOR</v>
          </cell>
          <cell r="E27">
            <v>10044</v>
          </cell>
          <cell r="F27" t="str">
            <v>Dehler 36 Jv</v>
          </cell>
          <cell r="G27" t="str">
            <v>Wendigo 2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0.80630787037037033</v>
          </cell>
          <cell r="L27">
            <v>1.1328938396010804</v>
          </cell>
          <cell r="M27">
            <v>6.3790839463648746E-2</v>
          </cell>
          <cell r="N27">
            <v>0.81481481481481477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0.81123842592592599</v>
          </cell>
          <cell r="L28">
            <v>1.0689</v>
          </cell>
          <cell r="M28">
            <v>6.5457753472222283E-2</v>
          </cell>
          <cell r="N28">
            <v>0.85185185185185186</v>
          </cell>
        </row>
        <row r="29">
          <cell r="B29" t="str">
            <v>Espen Sunde</v>
          </cell>
          <cell r="C29" t="str">
            <v>USF</v>
          </cell>
          <cell r="D29" t="str">
            <v>NOR</v>
          </cell>
          <cell r="E29">
            <v>7838</v>
          </cell>
          <cell r="F29" t="str">
            <v>Mamba 33</v>
          </cell>
          <cell r="G29" t="str">
            <v>Martine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0.81251157407407415</v>
          </cell>
          <cell r="L29">
            <v>1.0544932174505797</v>
          </cell>
          <cell r="M29">
            <v>6.5918030873270694E-2</v>
          </cell>
          <cell r="N29">
            <v>0.88888888888888884</v>
          </cell>
        </row>
        <row r="30">
          <cell r="B30" t="str">
            <v>Carl Foss</v>
          </cell>
          <cell r="C30" t="str">
            <v>USF</v>
          </cell>
          <cell r="D30" t="str">
            <v>NOR</v>
          </cell>
          <cell r="E30">
            <v>110</v>
          </cell>
          <cell r="F30" t="str">
            <v>H-båt</v>
          </cell>
          <cell r="G30" t="str">
            <v>G2</v>
          </cell>
          <cell r="H30" t="str">
            <v>Nei</v>
          </cell>
          <cell r="I30" t="str">
            <v>Nei</v>
          </cell>
          <cell r="J30" t="str">
            <v>18:00</v>
          </cell>
          <cell r="K30">
            <v>0.81901620370370365</v>
          </cell>
          <cell r="L30">
            <v>0.97421464713715045</v>
          </cell>
          <cell r="M30">
            <v>6.7236596537949347E-2</v>
          </cell>
          <cell r="N30">
            <v>0.92592592592592593</v>
          </cell>
        </row>
        <row r="31">
          <cell r="B31" t="str">
            <v>John Moen</v>
          </cell>
          <cell r="C31" t="str">
            <v>USF</v>
          </cell>
          <cell r="D31" t="str">
            <v>NOR</v>
          </cell>
          <cell r="E31">
            <v>15735</v>
          </cell>
          <cell r="F31" t="str">
            <v>Dehler 34</v>
          </cell>
          <cell r="G31" t="str">
            <v>Merlin II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0.81185185185185194</v>
          </cell>
          <cell r="L31">
            <v>1.1142127849040602</v>
          </cell>
          <cell r="M31">
            <v>6.8916124103325302E-2</v>
          </cell>
          <cell r="N31">
            <v>0.96296296296296291</v>
          </cell>
        </row>
        <row r="32">
          <cell r="B32" t="str">
            <v>Finn Kr. Aamodt</v>
          </cell>
          <cell r="C32" t="str">
            <v>USF</v>
          </cell>
          <cell r="D32" t="str">
            <v>NOR</v>
          </cell>
          <cell r="E32">
            <v>13638</v>
          </cell>
          <cell r="F32" t="str">
            <v>Hanse 350</v>
          </cell>
          <cell r="G32" t="str">
            <v>Eneste Søster</v>
          </cell>
          <cell r="H32" t="str">
            <v>Ja</v>
          </cell>
          <cell r="I32" t="str">
            <v>Nei</v>
          </cell>
          <cell r="J32" t="str">
            <v>18:00</v>
          </cell>
          <cell r="K32">
            <v>0.8119791666666667</v>
          </cell>
          <cell r="L32">
            <v>1.1169319473684212</v>
          </cell>
          <cell r="M32">
            <v>6.9226511321271972E-2</v>
          </cell>
          <cell r="N32">
            <v>1</v>
          </cell>
        </row>
        <row r="33">
          <cell r="B33" t="str">
            <v>Lars Marius Valstad</v>
          </cell>
          <cell r="C33" t="str">
            <v>Oslo SF</v>
          </cell>
          <cell r="D33" t="str">
            <v>NOR</v>
          </cell>
          <cell r="E33">
            <v>14884</v>
          </cell>
          <cell r="F33" t="str">
            <v>Salona 38</v>
          </cell>
          <cell r="G33" t="str">
            <v>Havkatt S</v>
          </cell>
          <cell r="H33" t="str">
            <v>Ja</v>
          </cell>
          <cell r="I33" t="str">
            <v>Nei</v>
          </cell>
          <cell r="J33" t="str">
            <v>18:10</v>
          </cell>
          <cell r="K33" t="str">
            <v>DNS</v>
          </cell>
          <cell r="L33">
            <v>1.169529606188467</v>
          </cell>
          <cell r="M33" t="e">
            <v>#VALUE!</v>
          </cell>
          <cell r="N33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438BF-C082-467B-86C1-1FA156E3EF4B}">
  <dimension ref="A1:AT972"/>
  <sheetViews>
    <sheetView tabSelected="1" topLeftCell="H1" zoomScaleNormal="100" workbookViewId="0">
      <pane ySplit="5" topLeftCell="A6" activePane="bottomLeft" state="frozenSplit"/>
      <selection pane="bottomLeft" activeCell="P1" sqref="P1:P1048576"/>
    </sheetView>
  </sheetViews>
  <sheetFormatPr baseColWidth="10" defaultColWidth="17.42578125" defaultRowHeight="15" customHeight="1" x14ac:dyDescent="0.2"/>
  <cols>
    <col min="1" max="1" width="5.5703125" style="10" customWidth="1"/>
    <col min="2" max="2" width="19.5703125" style="10" customWidth="1"/>
    <col min="3" max="3" width="8.5703125" style="10" customWidth="1"/>
    <col min="4" max="4" width="6.140625" style="10" customWidth="1"/>
    <col min="5" max="5" width="7.5703125" style="10" customWidth="1"/>
    <col min="6" max="6" width="16.85546875" style="10" customWidth="1"/>
    <col min="7" max="7" width="14.5703125" style="10" customWidth="1"/>
    <col min="8" max="9" width="6" style="9" customWidth="1"/>
    <col min="10" max="11" width="8.5703125" style="10" customWidth="1"/>
    <col min="12" max="12" width="8.85546875" style="10" customWidth="1"/>
    <col min="13" max="13" width="10.5703125" customWidth="1"/>
    <col min="14" max="14" width="6.5703125" customWidth="1"/>
    <col min="15" max="15" width="12.42578125" customWidth="1"/>
    <col min="16" max="18" width="9" customWidth="1"/>
    <col min="19" max="19" width="8.42578125" customWidth="1"/>
    <col min="20" max="20" width="8.5703125" customWidth="1"/>
    <col min="21" max="25" width="9" customWidth="1"/>
    <col min="26" max="26" width="9.5703125" customWidth="1"/>
    <col min="27" max="27" width="12.5703125" customWidth="1"/>
    <col min="28" max="43" width="8.5703125" customWidth="1"/>
    <col min="44" max="45" width="6.5703125" style="196" customWidth="1"/>
  </cols>
  <sheetData>
    <row r="1" spans="1:45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F1" t="s">
        <v>1</v>
      </c>
      <c r="AG1" t="s">
        <v>2</v>
      </c>
      <c r="AI1" s="13" t="s">
        <v>3</v>
      </c>
      <c r="AJ1" s="14"/>
      <c r="AK1" s="13" t="s">
        <v>4</v>
      </c>
      <c r="AL1" s="14"/>
      <c r="AM1" s="14"/>
      <c r="AR1" s="4"/>
      <c r="AS1" s="7"/>
    </row>
    <row r="2" spans="1:45" ht="19.5" customHeight="1" thickBot="1" x14ac:dyDescent="0.25">
      <c r="A2" s="15" t="s">
        <v>5</v>
      </c>
      <c r="B2" s="16"/>
      <c r="D2" s="9"/>
      <c r="E2" s="5" t="s">
        <v>6</v>
      </c>
      <c r="F2" s="17"/>
      <c r="G2" s="17"/>
      <c r="H2" s="18"/>
      <c r="I2" s="14" t="s">
        <v>7</v>
      </c>
      <c r="J2" s="4" t="s">
        <v>8</v>
      </c>
      <c r="K2" s="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E2" t="s">
        <v>9</v>
      </c>
      <c r="AF2" s="20" t="s">
        <v>10</v>
      </c>
      <c r="AG2" s="20" t="s">
        <v>11</v>
      </c>
      <c r="AH2" s="21" t="s">
        <v>12</v>
      </c>
      <c r="AI2" s="22" t="s">
        <v>13</v>
      </c>
      <c r="AJ2" s="23"/>
      <c r="AK2" s="24" t="s">
        <v>14</v>
      </c>
      <c r="AL2" s="23"/>
      <c r="AM2" s="23"/>
      <c r="AR2" s="18"/>
      <c r="AS2" s="14"/>
    </row>
    <row r="3" spans="1:45" ht="19.5" customHeight="1" thickBot="1" x14ac:dyDescent="0.25">
      <c r="A3" s="25"/>
      <c r="B3" s="25"/>
      <c r="D3" s="9"/>
      <c r="E3" s="26" t="s">
        <v>11</v>
      </c>
      <c r="F3" s="17"/>
      <c r="G3" s="17"/>
      <c r="H3" s="18" t="s">
        <v>15</v>
      </c>
      <c r="I3" s="27">
        <v>27</v>
      </c>
      <c r="J3" s="18">
        <v>27</v>
      </c>
      <c r="K3" s="28"/>
      <c r="L3" s="23"/>
      <c r="M3" s="28"/>
      <c r="N3" s="29"/>
      <c r="O3" s="30"/>
      <c r="P3" s="19"/>
      <c r="Q3" s="31"/>
      <c r="R3" s="19"/>
      <c r="S3" s="19"/>
      <c r="T3" s="19"/>
      <c r="U3" s="19"/>
      <c r="V3" s="19"/>
      <c r="W3" s="19"/>
      <c r="X3" s="19"/>
      <c r="Y3" s="19"/>
      <c r="Z3" s="19"/>
      <c r="AA3" s="19"/>
      <c r="AB3" s="32"/>
      <c r="AC3" s="33" t="s">
        <v>16</v>
      </c>
      <c r="AD3" s="34" t="s">
        <v>17</v>
      </c>
      <c r="AE3" s="35"/>
      <c r="AF3" s="248" t="s">
        <v>18</v>
      </c>
      <c r="AG3" s="249"/>
      <c r="AH3" s="249"/>
      <c r="AI3" s="250"/>
      <c r="AJ3" s="248" t="s">
        <v>19</v>
      </c>
      <c r="AK3" s="249"/>
      <c r="AL3" s="249"/>
      <c r="AM3" s="250"/>
      <c r="AN3" s="248" t="s">
        <v>20</v>
      </c>
      <c r="AO3" s="249"/>
      <c r="AP3" s="249"/>
      <c r="AQ3" s="250"/>
      <c r="AR3" s="25" t="s">
        <v>21</v>
      </c>
      <c r="AS3" s="27"/>
    </row>
    <row r="4" spans="1:45" ht="26.25" customHeight="1" thickBot="1" x14ac:dyDescent="0.25">
      <c r="A4" s="36" t="s">
        <v>22</v>
      </c>
      <c r="B4" s="37" t="s">
        <v>23</v>
      </c>
      <c r="C4" s="38" t="s">
        <v>24</v>
      </c>
      <c r="D4" s="251" t="s">
        <v>25</v>
      </c>
      <c r="E4" s="249"/>
      <c r="F4" s="39" t="s">
        <v>26</v>
      </c>
      <c r="G4" s="40" t="s">
        <v>27</v>
      </c>
      <c r="H4" s="41" t="s">
        <v>28</v>
      </c>
      <c r="I4" s="42" t="s">
        <v>29</v>
      </c>
      <c r="J4" s="43" t="s">
        <v>30</v>
      </c>
      <c r="K4" s="44" t="s">
        <v>31</v>
      </c>
      <c r="L4" s="45" t="s">
        <v>32</v>
      </c>
      <c r="M4" s="46" t="s">
        <v>33</v>
      </c>
      <c r="N4" s="47" t="s">
        <v>34</v>
      </c>
      <c r="O4" s="48" t="s">
        <v>35</v>
      </c>
      <c r="P4" s="49" t="s">
        <v>36</v>
      </c>
      <c r="Q4" s="50" t="s">
        <v>37</v>
      </c>
      <c r="R4" s="50" t="s">
        <v>38</v>
      </c>
      <c r="S4" s="50" t="s">
        <v>39</v>
      </c>
      <c r="T4" s="50" t="s">
        <v>40</v>
      </c>
      <c r="U4" s="50" t="s">
        <v>41</v>
      </c>
      <c r="V4" s="50" t="s">
        <v>42</v>
      </c>
      <c r="W4" s="50" t="s">
        <v>43</v>
      </c>
      <c r="X4" s="50" t="s">
        <v>44</v>
      </c>
      <c r="Y4" s="50" t="s">
        <v>45</v>
      </c>
      <c r="Z4" s="51" t="s">
        <v>46</v>
      </c>
      <c r="AA4" s="52" t="s">
        <v>47</v>
      </c>
      <c r="AB4" s="53" t="s">
        <v>48</v>
      </c>
      <c r="AC4" s="53" t="s">
        <v>49</v>
      </c>
      <c r="AD4" s="53" t="s">
        <v>50</v>
      </c>
      <c r="AE4" s="54" t="s">
        <v>51</v>
      </c>
      <c r="AF4" s="55" t="s">
        <v>48</v>
      </c>
      <c r="AG4" s="56" t="s">
        <v>49</v>
      </c>
      <c r="AH4" s="56" t="s">
        <v>50</v>
      </c>
      <c r="AI4" s="57" t="s">
        <v>51</v>
      </c>
      <c r="AJ4" s="55" t="s">
        <v>48</v>
      </c>
      <c r="AK4" s="56" t="s">
        <v>49</v>
      </c>
      <c r="AL4" s="56" t="s">
        <v>50</v>
      </c>
      <c r="AM4" s="57" t="s">
        <v>51</v>
      </c>
      <c r="AN4" s="55" t="s">
        <v>48</v>
      </c>
      <c r="AO4" s="56" t="s">
        <v>49</v>
      </c>
      <c r="AP4" s="56" t="s">
        <v>50</v>
      </c>
      <c r="AQ4" s="57" t="s">
        <v>51</v>
      </c>
      <c r="AR4" s="41" t="s">
        <v>28</v>
      </c>
      <c r="AS4" s="41" t="s">
        <v>29</v>
      </c>
    </row>
    <row r="5" spans="1:45" s="79" customFormat="1" ht="12.75" customHeight="1" x14ac:dyDescent="0.2">
      <c r="A5" s="58">
        <v>0</v>
      </c>
      <c r="B5" s="59"/>
      <c r="C5" s="60"/>
      <c r="D5" s="61"/>
      <c r="E5" s="62"/>
      <c r="F5" s="63"/>
      <c r="G5" s="64"/>
      <c r="H5" s="65"/>
      <c r="I5" s="66"/>
      <c r="J5" s="67"/>
      <c r="K5" s="68"/>
      <c r="L5" s="69"/>
      <c r="M5" s="70"/>
      <c r="N5" s="71"/>
      <c r="O5" s="72"/>
      <c r="P5" s="73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  <c r="AB5" s="76"/>
      <c r="AC5" s="77"/>
      <c r="AD5" s="77"/>
      <c r="AE5" s="78"/>
      <c r="AF5" s="76"/>
      <c r="AG5" s="77"/>
      <c r="AH5" s="77"/>
      <c r="AI5" s="78"/>
      <c r="AJ5" s="76"/>
      <c r="AK5" s="77"/>
      <c r="AL5" s="77"/>
      <c r="AM5" s="78"/>
      <c r="AN5" s="76"/>
      <c r="AO5" s="77"/>
      <c r="AP5" s="77"/>
      <c r="AQ5" s="78"/>
      <c r="AR5" s="65"/>
      <c r="AS5" s="65"/>
    </row>
    <row r="6" spans="1:45" s="104" customFormat="1" ht="12.75" customHeight="1" x14ac:dyDescent="0.2">
      <c r="A6" s="80">
        <v>1</v>
      </c>
      <c r="B6" s="81" t="s">
        <v>52</v>
      </c>
      <c r="C6" s="82" t="s">
        <v>53</v>
      </c>
      <c r="D6" s="83" t="s">
        <v>54</v>
      </c>
      <c r="E6" s="84">
        <v>14784</v>
      </c>
      <c r="F6" s="85" t="s">
        <v>55</v>
      </c>
      <c r="G6" s="86" t="s">
        <v>56</v>
      </c>
      <c r="H6" s="87" t="s">
        <v>1</v>
      </c>
      <c r="I6" s="88" t="s">
        <v>2</v>
      </c>
      <c r="J6" s="89" t="str">
        <f t="shared" ref="J6:J33" si="0">IF(P6&lt;0.98,"18:00","18:10")</f>
        <v>18:00</v>
      </c>
      <c r="K6" s="90">
        <v>0.79556712962962972</v>
      </c>
      <c r="L6" s="91">
        <f>IF($E$3="lite",IF(AND(H6="nei",I6="ja"),AF6,IF(AND(H6="nei",I6="nei"),AG6,IF(AND(H6="ja",I6="ja"),AH6,AI6))), IF($E$3="middels",IF(AND(H6="nei",I6="ja"),AJ6,IF(AND(H6="nei",I6="nei"),AK6,IF(AND(H6="ja",I6="ja"),AL6,AM6))), IF($E$3="mye",IF(AND(H6="nei",I6="ja"),AN6,IF(AND(H6="nei",I6="nei"),AO6,IF(AND(H6="ja",I6="ja"),AP6,AQ6))))))</f>
        <v>1.0859604685995505</v>
      </c>
      <c r="M6" s="92">
        <f t="shared" ref="M6:M33" si="1">(K6-J6)*L6</f>
        <v>4.9484101445329158E-2</v>
      </c>
      <c r="N6" s="93">
        <f t="shared" ref="N6:N33" si="2">IF(K6="Dnf",1,(IF(K6="Dns",1.5,(IF(K6="Dsq",1.5,(A6/I$3))))))</f>
        <v>3.7037037037037035E-2</v>
      </c>
      <c r="O6" s="94">
        <v>92057626</v>
      </c>
      <c r="P6" s="95">
        <v>0.96099999999999997</v>
      </c>
      <c r="Q6" s="96">
        <v>0.90290000000000004</v>
      </c>
      <c r="R6" s="96">
        <v>0.9254</v>
      </c>
      <c r="S6" s="96">
        <v>1.1836</v>
      </c>
      <c r="T6" s="96">
        <v>1.3180000000000001</v>
      </c>
      <c r="U6" s="96">
        <v>0.93469999999999998</v>
      </c>
      <c r="V6" s="96">
        <v>0.88149999999999995</v>
      </c>
      <c r="W6" s="96">
        <v>0.91659999999999997</v>
      </c>
      <c r="X6" s="96">
        <v>1.1515</v>
      </c>
      <c r="Y6" s="96">
        <v>1.2585999999999999</v>
      </c>
      <c r="Z6" s="97">
        <f t="shared" ref="Z6:Z33" si="3">Q6/P6</f>
        <v>0.93954214360041632</v>
      </c>
      <c r="AA6" s="98">
        <f t="shared" ref="AA6:AA33" si="4">V6/U6</f>
        <v>0.94308334224884982</v>
      </c>
      <c r="AB6" s="99">
        <f t="shared" ref="AB6:AB33" si="5">P6</f>
        <v>0.96099999999999997</v>
      </c>
      <c r="AC6" s="100">
        <f t="shared" ref="AC6:AC33" si="6">Q6</f>
        <v>0.90290000000000004</v>
      </c>
      <c r="AD6" s="100">
        <f t="shared" ref="AD6:AD33" si="7">U6</f>
        <v>0.93469999999999998</v>
      </c>
      <c r="AE6" s="101">
        <f t="shared" ref="AE6:AE33" si="8">V6</f>
        <v>0.88149999999999995</v>
      </c>
      <c r="AF6" s="102">
        <f t="shared" ref="AF6:AF33" si="9">R6</f>
        <v>0.9254</v>
      </c>
      <c r="AG6" s="103">
        <f t="shared" ref="AG6:AG33" si="10">AF6*Z6</f>
        <v>0.86945229968782523</v>
      </c>
      <c r="AH6" s="103">
        <f t="shared" ref="AH6:AH33" si="11">W6</f>
        <v>0.91659999999999997</v>
      </c>
      <c r="AI6" s="101">
        <f t="shared" ref="AI6:AI33" si="12">AH6*AA6</f>
        <v>0.86443019150529576</v>
      </c>
      <c r="AJ6" s="102">
        <f t="shared" ref="AJ6:AJ33" si="13">S6</f>
        <v>1.1836</v>
      </c>
      <c r="AK6" s="103">
        <f t="shared" ref="AK6:AK33" si="14">AJ6*Z6</f>
        <v>1.1120420811654528</v>
      </c>
      <c r="AL6" s="103">
        <f t="shared" ref="AL6:AL33" si="15">X6</f>
        <v>1.1515</v>
      </c>
      <c r="AM6" s="101">
        <f t="shared" ref="AM6:AM33" si="16">AL6*AA6</f>
        <v>1.0859604685995505</v>
      </c>
      <c r="AN6" s="102">
        <f t="shared" ref="AN6:AN33" si="17">T6</f>
        <v>1.3180000000000001</v>
      </c>
      <c r="AO6" s="103">
        <f t="shared" ref="AO6:AO33" si="18">AN6*Z6</f>
        <v>1.2383165452653488</v>
      </c>
      <c r="AP6" s="103">
        <f t="shared" ref="AP6:AP33" si="19">Y6</f>
        <v>1.2585999999999999</v>
      </c>
      <c r="AQ6" s="101">
        <f t="shared" ref="AQ6:AQ33" si="20">AP6*AA6</f>
        <v>1.1869646945544023</v>
      </c>
      <c r="AR6" s="80" t="s">
        <v>1</v>
      </c>
      <c r="AS6" s="80" t="s">
        <v>2</v>
      </c>
    </row>
    <row r="7" spans="1:45" s="79" customFormat="1" ht="12.75" customHeight="1" x14ac:dyDescent="0.2">
      <c r="A7" s="80">
        <v>2</v>
      </c>
      <c r="B7" s="105" t="s">
        <v>57</v>
      </c>
      <c r="C7" s="106" t="s">
        <v>58</v>
      </c>
      <c r="D7" s="107" t="s">
        <v>54</v>
      </c>
      <c r="E7" s="108">
        <v>329</v>
      </c>
      <c r="F7" s="109" t="s">
        <v>59</v>
      </c>
      <c r="G7" s="106" t="s">
        <v>60</v>
      </c>
      <c r="H7" s="110" t="s">
        <v>1</v>
      </c>
      <c r="I7" s="111" t="s">
        <v>1</v>
      </c>
      <c r="J7" s="89" t="str">
        <f t="shared" si="0"/>
        <v>18:00</v>
      </c>
      <c r="K7" s="112">
        <v>0.79765046296296294</v>
      </c>
      <c r="L7" s="91">
        <f>IF($E$3="lite",IF(AND(H7="nei",I7="ja"),AF7,IF(AND(H7="nei",I7="nei"),AG7,IF(AND(H7="ja",I7="ja"),AH7,AI7))), IF($E$3="middels",IF(AND(H7="nei",I7="ja"),AJ7,IF(AND(H7="nei",I7="nei"),AK7,IF(AND(H7="ja",I7="ja"),AL7,AM7))), IF($E$3="mye",IF(AND(H7="nei",I7="ja"),AN7,IF(AND(H7="nei",I7="nei"),AO7,IF(AND(H7="ja",I7="ja"),AP7,AQ7))))))</f>
        <v>1.1109</v>
      </c>
      <c r="M7" s="92">
        <f t="shared" si="1"/>
        <v>5.2934899305555526E-2</v>
      </c>
      <c r="N7" s="93">
        <f t="shared" si="2"/>
        <v>7.407407407407407E-2</v>
      </c>
      <c r="O7" s="94">
        <v>41576767</v>
      </c>
      <c r="P7" s="95">
        <v>0.93140000000000001</v>
      </c>
      <c r="Q7" s="96">
        <v>0.87309999999999999</v>
      </c>
      <c r="R7" s="96">
        <v>0.9133</v>
      </c>
      <c r="S7" s="96">
        <v>1.1411</v>
      </c>
      <c r="T7" s="96">
        <v>1.2822</v>
      </c>
      <c r="U7" s="96">
        <v>0.90769999999999995</v>
      </c>
      <c r="V7" s="96">
        <v>0.85870000000000002</v>
      </c>
      <c r="W7" s="96">
        <v>0.90769999999999995</v>
      </c>
      <c r="X7" s="96">
        <v>1.1109</v>
      </c>
      <c r="Y7" s="96">
        <v>1.2235</v>
      </c>
      <c r="Z7" s="97">
        <f t="shared" si="3"/>
        <v>0.93740605540047239</v>
      </c>
      <c r="AA7" s="98">
        <f t="shared" si="4"/>
        <v>0.94601740663214728</v>
      </c>
      <c r="AB7" s="99">
        <f t="shared" si="5"/>
        <v>0.93140000000000001</v>
      </c>
      <c r="AC7" s="100">
        <f t="shared" si="6"/>
        <v>0.87309999999999999</v>
      </c>
      <c r="AD7" s="100">
        <f t="shared" si="7"/>
        <v>0.90769999999999995</v>
      </c>
      <c r="AE7" s="101">
        <f t="shared" si="8"/>
        <v>0.85870000000000002</v>
      </c>
      <c r="AF7" s="102">
        <f t="shared" si="9"/>
        <v>0.9133</v>
      </c>
      <c r="AG7" s="103">
        <f t="shared" si="10"/>
        <v>0.85613295039725146</v>
      </c>
      <c r="AH7" s="103">
        <f t="shared" si="11"/>
        <v>0.90769999999999995</v>
      </c>
      <c r="AI7" s="101">
        <f t="shared" si="12"/>
        <v>0.85870000000000002</v>
      </c>
      <c r="AJ7" s="102">
        <f t="shared" si="13"/>
        <v>1.1411</v>
      </c>
      <c r="AK7" s="103">
        <f t="shared" si="14"/>
        <v>1.069674049817479</v>
      </c>
      <c r="AL7" s="103">
        <f t="shared" si="15"/>
        <v>1.1109</v>
      </c>
      <c r="AM7" s="101">
        <f t="shared" si="16"/>
        <v>1.0509307370276524</v>
      </c>
      <c r="AN7" s="102">
        <f t="shared" si="17"/>
        <v>1.2822</v>
      </c>
      <c r="AO7" s="103">
        <f t="shared" si="18"/>
        <v>1.2019420442344857</v>
      </c>
      <c r="AP7" s="103">
        <f t="shared" si="19"/>
        <v>1.2235</v>
      </c>
      <c r="AQ7" s="101">
        <f t="shared" si="20"/>
        <v>1.1574522970144323</v>
      </c>
      <c r="AR7" s="110" t="s">
        <v>1</v>
      </c>
      <c r="AS7" s="110" t="s">
        <v>1</v>
      </c>
    </row>
    <row r="8" spans="1:45" s="79" customFormat="1" ht="12.75" customHeight="1" x14ac:dyDescent="0.2">
      <c r="A8" s="80">
        <v>3</v>
      </c>
      <c r="B8" s="105" t="s">
        <v>61</v>
      </c>
      <c r="C8" s="106" t="s">
        <v>53</v>
      </c>
      <c r="D8" s="107" t="s">
        <v>54</v>
      </c>
      <c r="E8" s="108">
        <v>201</v>
      </c>
      <c r="F8" s="105" t="s">
        <v>62</v>
      </c>
      <c r="G8" s="113" t="s">
        <v>63</v>
      </c>
      <c r="H8" s="114" t="s">
        <v>2</v>
      </c>
      <c r="I8" s="115" t="s">
        <v>2</v>
      </c>
      <c r="J8" s="89" t="str">
        <f t="shared" si="0"/>
        <v>18:00</v>
      </c>
      <c r="K8" s="116">
        <v>0.8028819444444445</v>
      </c>
      <c r="L8" s="91">
        <f>IF($E$3="lite",IF(AND(H8="nei",I8="ja"),AF8,IF(AND(H8="nei",I8="nei"),AG8,IF(AND(H8="ja",I8="ja"),AH8,AI8))), IF($E$3="middels",IF(AND(H8="nei",I8="ja"),AJ8,IF(AND(H8="nei",I8="nei"),AK8,IF(AND(H8="ja",I8="ja"),AL8,AM8))), IF($E$3="mye",IF(AND(H8="nei",I8="ja"),AN8,IF(AND(H8="nei",I8="nei"),AO8,IF(AND(H8="ja",I8="ja"),AP8,AQ8))))))</f>
        <v>1.0067283043273754</v>
      </c>
      <c r="M8" s="92">
        <f t="shared" si="1"/>
        <v>5.3237750260090075E-2</v>
      </c>
      <c r="N8" s="93">
        <f t="shared" si="2"/>
        <v>0.1111111111111111</v>
      </c>
      <c r="O8" s="117">
        <v>93458224</v>
      </c>
      <c r="P8" s="95">
        <v>0.85040000000000004</v>
      </c>
      <c r="Q8" s="96">
        <v>0.81730000000000003</v>
      </c>
      <c r="R8" s="96">
        <v>0.81759999999999999</v>
      </c>
      <c r="S8" s="96">
        <v>1.0475000000000001</v>
      </c>
      <c r="T8" s="96">
        <v>1.1659999999999999</v>
      </c>
      <c r="U8" s="96">
        <v>0.83360000000000001</v>
      </c>
      <c r="V8" s="96">
        <v>0.80279999999999996</v>
      </c>
      <c r="W8" s="96">
        <v>0.81499999999999995</v>
      </c>
      <c r="X8" s="96">
        <v>1.0286</v>
      </c>
      <c r="Y8" s="96">
        <v>1.1207</v>
      </c>
      <c r="Z8" s="97">
        <f t="shared" si="3"/>
        <v>0.9610771401693321</v>
      </c>
      <c r="AA8" s="98">
        <f t="shared" si="4"/>
        <v>0.96305182341650664</v>
      </c>
      <c r="AB8" s="99">
        <f t="shared" si="5"/>
        <v>0.85040000000000004</v>
      </c>
      <c r="AC8" s="100">
        <f t="shared" si="6"/>
        <v>0.81730000000000003</v>
      </c>
      <c r="AD8" s="100">
        <f t="shared" si="7"/>
        <v>0.83360000000000001</v>
      </c>
      <c r="AE8" s="101">
        <f t="shared" si="8"/>
        <v>0.80279999999999996</v>
      </c>
      <c r="AF8" s="102">
        <f t="shared" si="9"/>
        <v>0.81759999999999999</v>
      </c>
      <c r="AG8" s="103">
        <f t="shared" si="10"/>
        <v>0.78577666980244587</v>
      </c>
      <c r="AH8" s="103">
        <f t="shared" si="11"/>
        <v>0.81499999999999995</v>
      </c>
      <c r="AI8" s="101">
        <f t="shared" si="12"/>
        <v>0.78488723608445288</v>
      </c>
      <c r="AJ8" s="102">
        <f t="shared" si="13"/>
        <v>1.0475000000000001</v>
      </c>
      <c r="AK8" s="103">
        <f t="shared" si="14"/>
        <v>1.0067283043273754</v>
      </c>
      <c r="AL8" s="103">
        <f t="shared" si="15"/>
        <v>1.0286</v>
      </c>
      <c r="AM8" s="101">
        <f t="shared" si="16"/>
        <v>0.99059510556621866</v>
      </c>
      <c r="AN8" s="102">
        <f t="shared" si="17"/>
        <v>1.1659999999999999</v>
      </c>
      <c r="AO8" s="103">
        <f t="shared" si="18"/>
        <v>1.1206159454374411</v>
      </c>
      <c r="AP8" s="103">
        <f t="shared" si="19"/>
        <v>1.1207</v>
      </c>
      <c r="AQ8" s="101">
        <f t="shared" si="20"/>
        <v>1.0792921785028791</v>
      </c>
      <c r="AR8" s="114" t="s">
        <v>1</v>
      </c>
      <c r="AS8" s="114" t="s">
        <v>1</v>
      </c>
    </row>
    <row r="9" spans="1:45" s="104" customFormat="1" ht="12.75" customHeight="1" x14ac:dyDescent="0.2">
      <c r="A9" s="80">
        <v>4</v>
      </c>
      <c r="B9" s="81" t="s">
        <v>64</v>
      </c>
      <c r="C9" s="82" t="s">
        <v>53</v>
      </c>
      <c r="D9" s="83" t="s">
        <v>54</v>
      </c>
      <c r="E9" s="84">
        <v>15383</v>
      </c>
      <c r="F9" s="81" t="s">
        <v>65</v>
      </c>
      <c r="G9" s="118" t="s">
        <v>66</v>
      </c>
      <c r="H9" s="87" t="s">
        <v>1</v>
      </c>
      <c r="I9" s="88" t="s">
        <v>2</v>
      </c>
      <c r="J9" s="89" t="str">
        <f t="shared" si="0"/>
        <v>18:00</v>
      </c>
      <c r="K9" s="119">
        <v>0.80188657407407404</v>
      </c>
      <c r="L9" s="91">
        <f>IF($E$3="lite",IF(AND(H9="nei",I9="ja"),AF9,IF(AND(H9="nei",I9="nei"),AG9,IF(AND(H9="ja",I9="ja"),AH9,AI9))), IF($E$3="middels",IF(AND(H9="nei",I9="ja"),AJ9,IF(AND(H9="nei",I9="nei"),AK9,IF(AND(H9="ja",I9="ja"),AL9,AM9))), IF($E$3="mye",IF(AND(H9="nei",I9="ja"),AN9,IF(AND(H9="nei",I9="nei"),AO9,IF(AND(H9="ja",I9="ja"),AP9,AQ9))))))</f>
        <v>1.0645</v>
      </c>
      <c r="M9" s="92">
        <f t="shared" si="1"/>
        <v>5.5233258101851819E-2</v>
      </c>
      <c r="N9" s="93">
        <f t="shared" si="2"/>
        <v>0.14814814814814814</v>
      </c>
      <c r="O9" s="94">
        <v>92435488</v>
      </c>
      <c r="P9" s="120">
        <v>0.88460000000000005</v>
      </c>
      <c r="Q9" s="121">
        <v>0.88460000000000005</v>
      </c>
      <c r="R9" s="122">
        <v>0.8508</v>
      </c>
      <c r="S9" s="122">
        <v>1.0921000000000001</v>
      </c>
      <c r="T9" s="122">
        <v>1.2128000000000001</v>
      </c>
      <c r="U9" s="122">
        <v>0.86060000000000003</v>
      </c>
      <c r="V9" s="122">
        <v>0.86060000000000003</v>
      </c>
      <c r="W9" s="122">
        <v>0.84199999999999997</v>
      </c>
      <c r="X9" s="122">
        <v>1.0645</v>
      </c>
      <c r="Y9" s="122">
        <v>1.1676</v>
      </c>
      <c r="Z9" s="97">
        <f t="shared" si="3"/>
        <v>1</v>
      </c>
      <c r="AA9" s="98">
        <f t="shared" si="4"/>
        <v>1</v>
      </c>
      <c r="AB9" s="99">
        <f t="shared" si="5"/>
        <v>0.88460000000000005</v>
      </c>
      <c r="AC9" s="100">
        <f t="shared" si="6"/>
        <v>0.88460000000000005</v>
      </c>
      <c r="AD9" s="100">
        <f t="shared" si="7"/>
        <v>0.86060000000000003</v>
      </c>
      <c r="AE9" s="101">
        <f t="shared" si="8"/>
        <v>0.86060000000000003</v>
      </c>
      <c r="AF9" s="102">
        <f t="shared" si="9"/>
        <v>0.8508</v>
      </c>
      <c r="AG9" s="103">
        <f t="shared" si="10"/>
        <v>0.8508</v>
      </c>
      <c r="AH9" s="103">
        <f t="shared" si="11"/>
        <v>0.84199999999999997</v>
      </c>
      <c r="AI9" s="101">
        <f t="shared" si="12"/>
        <v>0.84199999999999997</v>
      </c>
      <c r="AJ9" s="102">
        <f t="shared" si="13"/>
        <v>1.0921000000000001</v>
      </c>
      <c r="AK9" s="103">
        <f t="shared" si="14"/>
        <v>1.0921000000000001</v>
      </c>
      <c r="AL9" s="103">
        <f t="shared" si="15"/>
        <v>1.0645</v>
      </c>
      <c r="AM9" s="101">
        <f t="shared" si="16"/>
        <v>1.0645</v>
      </c>
      <c r="AN9" s="102">
        <f t="shared" si="17"/>
        <v>1.2128000000000001</v>
      </c>
      <c r="AO9" s="103">
        <f t="shared" si="18"/>
        <v>1.2128000000000001</v>
      </c>
      <c r="AP9" s="103">
        <f t="shared" si="19"/>
        <v>1.1676</v>
      </c>
      <c r="AQ9" s="101">
        <f t="shared" si="20"/>
        <v>1.1676</v>
      </c>
      <c r="AR9" s="87" t="s">
        <v>1</v>
      </c>
      <c r="AS9" s="123" t="s">
        <v>2</v>
      </c>
    </row>
    <row r="10" spans="1:45" s="104" customFormat="1" ht="12.75" customHeight="1" x14ac:dyDescent="0.2">
      <c r="A10" s="80">
        <v>5</v>
      </c>
      <c r="B10" s="81" t="s">
        <v>67</v>
      </c>
      <c r="C10" s="82" t="s">
        <v>53</v>
      </c>
      <c r="D10" s="83" t="s">
        <v>68</v>
      </c>
      <c r="E10" s="84">
        <v>70</v>
      </c>
      <c r="F10" s="81" t="s">
        <v>69</v>
      </c>
      <c r="G10" s="124" t="s">
        <v>70</v>
      </c>
      <c r="H10" s="87" t="s">
        <v>1</v>
      </c>
      <c r="I10" s="125" t="s">
        <v>2</v>
      </c>
      <c r="J10" s="89" t="str">
        <f t="shared" si="0"/>
        <v>18:00</v>
      </c>
      <c r="K10" s="119">
        <v>0.80789351851851843</v>
      </c>
      <c r="L10" s="91">
        <f>IF($E$3="lite",IF(AND(H10="nei",I10="ja"),AF10,IF(AND(H10="nei",I10="nei"),AG10,IF(AND(H10="ja",I10="ja"),AH10,AI10))), IF($E$3="middels",IF(AND(H10="nei",I10="ja"),AJ10,IF(AND(H10="nei",I10="nei"),AK10,IF(AND(H10="ja",I10="ja"),AL10,AM10))), IF($E$3="mye",IF(AND(H10="nei",I10="ja"),AN10,IF(AND(H10="nei",I10="nei"),AO10,IF(AND(H10="ja",I10="ja"),AP10,AQ10))))))</f>
        <v>0.96017757183035779</v>
      </c>
      <c r="M10" s="92">
        <f t="shared" si="1"/>
        <v>5.5588058035826879E-2</v>
      </c>
      <c r="N10" s="93">
        <f t="shared" si="2"/>
        <v>0.18518518518518517</v>
      </c>
      <c r="O10" s="94">
        <v>95227075</v>
      </c>
      <c r="P10" s="126">
        <v>0.82609999999999995</v>
      </c>
      <c r="Q10" s="127">
        <v>0.78839999999999999</v>
      </c>
      <c r="R10" s="127">
        <v>0.7792</v>
      </c>
      <c r="S10" s="127">
        <v>1.0207999999999999</v>
      </c>
      <c r="T10" s="128">
        <v>1.1511</v>
      </c>
      <c r="U10" s="127">
        <v>0.80710999999999999</v>
      </c>
      <c r="V10" s="127">
        <v>0.77590000000000003</v>
      </c>
      <c r="W10" s="127">
        <v>0.7762</v>
      </c>
      <c r="X10" s="127">
        <v>0.99880000000000002</v>
      </c>
      <c r="Y10" s="127">
        <v>1.1006</v>
      </c>
      <c r="Z10" s="97">
        <f t="shared" si="3"/>
        <v>0.95436387846507686</v>
      </c>
      <c r="AA10" s="98">
        <f t="shared" si="4"/>
        <v>0.96133116923343787</v>
      </c>
      <c r="AB10" s="99">
        <f t="shared" si="5"/>
        <v>0.82609999999999995</v>
      </c>
      <c r="AC10" s="100">
        <f t="shared" si="6"/>
        <v>0.78839999999999999</v>
      </c>
      <c r="AD10" s="100">
        <f t="shared" si="7"/>
        <v>0.80710999999999999</v>
      </c>
      <c r="AE10" s="101">
        <f t="shared" si="8"/>
        <v>0.77590000000000003</v>
      </c>
      <c r="AF10" s="102">
        <f t="shared" si="9"/>
        <v>0.7792</v>
      </c>
      <c r="AG10" s="103">
        <f t="shared" si="10"/>
        <v>0.74364033409998787</v>
      </c>
      <c r="AH10" s="103">
        <f t="shared" si="11"/>
        <v>0.7762</v>
      </c>
      <c r="AI10" s="101">
        <f t="shared" si="12"/>
        <v>0.74618525355899445</v>
      </c>
      <c r="AJ10" s="102">
        <f t="shared" si="13"/>
        <v>1.0207999999999999</v>
      </c>
      <c r="AK10" s="103">
        <f t="shared" si="14"/>
        <v>0.97421464713715045</v>
      </c>
      <c r="AL10" s="103">
        <f t="shared" si="15"/>
        <v>0.99880000000000002</v>
      </c>
      <c r="AM10" s="101">
        <f t="shared" si="16"/>
        <v>0.96017757183035779</v>
      </c>
      <c r="AN10" s="102">
        <f t="shared" si="17"/>
        <v>1.1511</v>
      </c>
      <c r="AO10" s="103">
        <f t="shared" si="18"/>
        <v>1.09856826050115</v>
      </c>
      <c r="AP10" s="103">
        <f t="shared" si="19"/>
        <v>1.1006</v>
      </c>
      <c r="AQ10" s="101">
        <f t="shared" si="20"/>
        <v>1.0580410848583217</v>
      </c>
      <c r="AR10" s="87" t="s">
        <v>1</v>
      </c>
      <c r="AS10" s="80" t="s">
        <v>2</v>
      </c>
    </row>
    <row r="11" spans="1:45" s="79" customFormat="1" ht="12.75" customHeight="1" x14ac:dyDescent="0.2">
      <c r="A11" s="80">
        <v>6</v>
      </c>
      <c r="B11" s="105" t="s">
        <v>71</v>
      </c>
      <c r="C11" s="106" t="s">
        <v>72</v>
      </c>
      <c r="D11" s="107" t="s">
        <v>54</v>
      </c>
      <c r="E11" s="108">
        <v>63</v>
      </c>
      <c r="F11" s="105" t="s">
        <v>69</v>
      </c>
      <c r="G11" s="129" t="s">
        <v>73</v>
      </c>
      <c r="H11" s="114" t="s">
        <v>1</v>
      </c>
      <c r="I11" s="130" t="s">
        <v>2</v>
      </c>
      <c r="J11" s="89" t="str">
        <f t="shared" si="0"/>
        <v>18:00</v>
      </c>
      <c r="K11" s="119">
        <v>0.80953703703703705</v>
      </c>
      <c r="L11" s="131">
        <f>IF($E$3="lite",IF(AND(H11="nei",I11="ja"),AF11,IF(AND(H11="nei",I11="nei"),AG11,IF(AND(H11="ja",I11="ja"),AH11,AI11))), IF($E$3="middels",IF(AND(H11="nei",I11="ja"),AJ11,IF(AND(H11="nei",I11="nei"),AK11,IF(AND(H11="ja",I11="ja"),AL11,AM11))), IF($E$3="mye",IF(AND(H11="nei",I11="ja"),AN11,IF(AND(H11="nei",I11="nei"),AO11,IF(AND(H11="ja",I11="ja"),AP11,AQ11))))))</f>
        <v>0.96017757183035779</v>
      </c>
      <c r="M11" s="92">
        <f t="shared" si="1"/>
        <v>5.7166127656196317E-2</v>
      </c>
      <c r="N11" s="132">
        <f t="shared" si="2"/>
        <v>0.22222222222222221</v>
      </c>
      <c r="O11" s="133">
        <v>90046568</v>
      </c>
      <c r="P11" s="134">
        <v>0.82609999999999995</v>
      </c>
      <c r="Q11" s="135">
        <v>0.78839999999999999</v>
      </c>
      <c r="R11" s="135">
        <v>0.7792</v>
      </c>
      <c r="S11" s="135">
        <v>1.0207999999999999</v>
      </c>
      <c r="T11" s="136">
        <v>1.1511</v>
      </c>
      <c r="U11" s="135">
        <v>0.80710999999999999</v>
      </c>
      <c r="V11" s="135">
        <v>0.77590000000000003</v>
      </c>
      <c r="W11" s="135">
        <v>0.7762</v>
      </c>
      <c r="X11" s="135">
        <v>0.99880000000000002</v>
      </c>
      <c r="Y11" s="135">
        <v>1.1006</v>
      </c>
      <c r="Z11" s="137">
        <f t="shared" si="3"/>
        <v>0.95436387846507686</v>
      </c>
      <c r="AA11" s="98">
        <f t="shared" si="4"/>
        <v>0.96133116923343787</v>
      </c>
      <c r="AB11" s="138">
        <f t="shared" si="5"/>
        <v>0.82609999999999995</v>
      </c>
      <c r="AC11" s="139">
        <f t="shared" si="6"/>
        <v>0.78839999999999999</v>
      </c>
      <c r="AD11" s="139">
        <f t="shared" si="7"/>
        <v>0.80710999999999999</v>
      </c>
      <c r="AE11" s="101">
        <f t="shared" si="8"/>
        <v>0.77590000000000003</v>
      </c>
      <c r="AF11" s="140">
        <f t="shared" si="9"/>
        <v>0.7792</v>
      </c>
      <c r="AG11" s="141">
        <f t="shared" si="10"/>
        <v>0.74364033409998787</v>
      </c>
      <c r="AH11" s="103">
        <f t="shared" si="11"/>
        <v>0.7762</v>
      </c>
      <c r="AI11" s="101">
        <f t="shared" si="12"/>
        <v>0.74618525355899445</v>
      </c>
      <c r="AJ11" s="140">
        <f t="shared" si="13"/>
        <v>1.0207999999999999</v>
      </c>
      <c r="AK11" s="141">
        <f t="shared" si="14"/>
        <v>0.97421464713715045</v>
      </c>
      <c r="AL11" s="103">
        <f t="shared" si="15"/>
        <v>0.99880000000000002</v>
      </c>
      <c r="AM11" s="101">
        <f t="shared" si="16"/>
        <v>0.96017757183035779</v>
      </c>
      <c r="AN11" s="140">
        <f t="shared" si="17"/>
        <v>1.1511</v>
      </c>
      <c r="AO11" s="141">
        <f t="shared" si="18"/>
        <v>1.09856826050115</v>
      </c>
      <c r="AP11" s="103">
        <f t="shared" si="19"/>
        <v>1.1006</v>
      </c>
      <c r="AQ11" s="101">
        <f t="shared" si="20"/>
        <v>1.0580410848583217</v>
      </c>
      <c r="AR11" s="114" t="s">
        <v>1</v>
      </c>
      <c r="AS11" s="110" t="s">
        <v>1</v>
      </c>
    </row>
    <row r="12" spans="1:45" s="146" customFormat="1" ht="12.6" customHeight="1" x14ac:dyDescent="0.25">
      <c r="A12" s="80">
        <v>7</v>
      </c>
      <c r="B12" s="105" t="s">
        <v>74</v>
      </c>
      <c r="C12" s="106" t="s">
        <v>72</v>
      </c>
      <c r="D12" s="107" t="s">
        <v>54</v>
      </c>
      <c r="E12" s="108">
        <v>11655</v>
      </c>
      <c r="F12" s="105" t="s">
        <v>75</v>
      </c>
      <c r="G12" s="129" t="s">
        <v>76</v>
      </c>
      <c r="H12" s="110" t="s">
        <v>1</v>
      </c>
      <c r="I12" s="111" t="s">
        <v>2</v>
      </c>
      <c r="J12" s="89" t="str">
        <f t="shared" si="0"/>
        <v>18:10</v>
      </c>
      <c r="K12" s="90">
        <v>0.80695601851851861</v>
      </c>
      <c r="L12" s="131">
        <f>IF($E$3="lite",IF(AND(H12="nei",I12="ja"),AF12,IF(AND(H12="nei",I12="nei"),AG12,IF(AND(H12="ja",I12="ja"),AH12,AI12))), IF($E$3="middels",IF(AND(H12="nei",I12="ja"),AJ12,IF(AND(H12="nei",I12="nei"),AK12,IF(AND(H12="ja",I12="ja"),AL12,AM12))), IF($E$3="mye",IF(AND(H12="nei",I12="ja"),AN12,IF(AND(H12="nei",I12="nei"),AO12,IF(AND(H12="ja",I12="ja"),AP12,AQ12))))))</f>
        <v>1.1693332893401014</v>
      </c>
      <c r="M12" s="92">
        <f t="shared" si="1"/>
        <v>5.8480198417113181E-2</v>
      </c>
      <c r="N12" s="132">
        <f t="shared" si="2"/>
        <v>0.25925925925925924</v>
      </c>
      <c r="O12" s="142">
        <v>92022071</v>
      </c>
      <c r="P12" s="143">
        <v>1.0023</v>
      </c>
      <c r="Q12" s="144">
        <v>0.96309999999999996</v>
      </c>
      <c r="R12" s="144">
        <v>0.9597</v>
      </c>
      <c r="S12" s="144">
        <v>1.2361</v>
      </c>
      <c r="T12" s="144">
        <v>1.3776999999999999</v>
      </c>
      <c r="U12" s="96">
        <v>0.98499999999999999</v>
      </c>
      <c r="V12" s="145">
        <v>0.94789999999999996</v>
      </c>
      <c r="W12" s="145">
        <v>0.95420000000000005</v>
      </c>
      <c r="X12" s="145">
        <v>1.2151000000000001</v>
      </c>
      <c r="Y12" s="145">
        <v>1.3391</v>
      </c>
      <c r="Z12" s="137">
        <f t="shared" si="3"/>
        <v>0.96088995310785197</v>
      </c>
      <c r="AA12" s="98">
        <f t="shared" si="4"/>
        <v>0.96233502538071058</v>
      </c>
      <c r="AB12" s="138">
        <f t="shared" si="5"/>
        <v>1.0023</v>
      </c>
      <c r="AC12" s="139">
        <f t="shared" si="6"/>
        <v>0.96309999999999996</v>
      </c>
      <c r="AD12" s="139">
        <f t="shared" si="7"/>
        <v>0.98499999999999999</v>
      </c>
      <c r="AE12" s="101">
        <f t="shared" si="8"/>
        <v>0.94789999999999996</v>
      </c>
      <c r="AF12" s="140">
        <f t="shared" si="9"/>
        <v>0.9597</v>
      </c>
      <c r="AG12" s="141">
        <f t="shared" si="10"/>
        <v>0.92216608799760558</v>
      </c>
      <c r="AH12" s="103">
        <f t="shared" si="11"/>
        <v>0.95420000000000005</v>
      </c>
      <c r="AI12" s="101">
        <f t="shared" si="12"/>
        <v>0.91826008121827407</v>
      </c>
      <c r="AJ12" s="140">
        <f t="shared" si="13"/>
        <v>1.2361</v>
      </c>
      <c r="AK12" s="141">
        <f t="shared" si="14"/>
        <v>1.1877560710366157</v>
      </c>
      <c r="AL12" s="103">
        <f t="shared" si="15"/>
        <v>1.2151000000000001</v>
      </c>
      <c r="AM12" s="101">
        <f t="shared" si="16"/>
        <v>1.1693332893401014</v>
      </c>
      <c r="AN12" s="140">
        <f t="shared" si="17"/>
        <v>1.3776999999999999</v>
      </c>
      <c r="AO12" s="141">
        <f t="shared" si="18"/>
        <v>1.3238180883966877</v>
      </c>
      <c r="AP12" s="103">
        <f t="shared" si="19"/>
        <v>1.3391</v>
      </c>
      <c r="AQ12" s="101">
        <f t="shared" si="20"/>
        <v>1.2886628324873095</v>
      </c>
      <c r="AR12" s="110" t="s">
        <v>2</v>
      </c>
      <c r="AS12" s="110" t="s">
        <v>1</v>
      </c>
    </row>
    <row r="13" spans="1:45" ht="12.75" customHeight="1" x14ac:dyDescent="0.2">
      <c r="A13" s="80">
        <v>8</v>
      </c>
      <c r="B13" s="147" t="s">
        <v>77</v>
      </c>
      <c r="C13" s="148" t="s">
        <v>53</v>
      </c>
      <c r="D13" s="149" t="s">
        <v>54</v>
      </c>
      <c r="E13" s="148">
        <v>14118</v>
      </c>
      <c r="F13" s="147" t="s">
        <v>78</v>
      </c>
      <c r="G13" s="150" t="s">
        <v>79</v>
      </c>
      <c r="H13" s="151" t="s">
        <v>1</v>
      </c>
      <c r="I13" s="152" t="s">
        <v>2</v>
      </c>
      <c r="J13" s="89" t="str">
        <f t="shared" si="0"/>
        <v>18:10</v>
      </c>
      <c r="K13" s="153">
        <v>0.804224537037037</v>
      </c>
      <c r="L13" s="154">
        <f>IF($E$3="lite",IF(AND(H13="nei",I13="ja"),AF13,IF(AND(H13="nei",I13="nei"),AG13,IF(AND(H13="ja",I13="ja"),AH13,AI13))), IF($E$3="middels",IF(AND(H13="nei",I13="ja"),AJ13,IF(AND(H13="nei",I13="nei"),AK13,IF(AND(H13="ja",I13="ja"),AL13,AM13))), IF($E$3="mye",IF(AND(H13="nei",I13="ja"),AN13,IF(AND(H13="nei",I13="nei"),AO13,IF(AND(H13="ja",I13="ja"),AP13,AQ13))))))</f>
        <v>1.2394388647935131</v>
      </c>
      <c r="M13" s="155">
        <f t="shared" si="1"/>
        <v>5.8600784290294999E-2</v>
      </c>
      <c r="N13" s="132">
        <f t="shared" si="2"/>
        <v>0.29629629629629628</v>
      </c>
      <c r="O13" s="156">
        <v>90691690</v>
      </c>
      <c r="P13" s="157">
        <v>1.0809</v>
      </c>
      <c r="Q13" s="97">
        <v>1.0227999999999999</v>
      </c>
      <c r="R13" s="97">
        <v>1.0489999999999999</v>
      </c>
      <c r="S13" s="97">
        <v>1.3309</v>
      </c>
      <c r="T13" s="97">
        <v>1.4758</v>
      </c>
      <c r="U13" s="97">
        <v>1.0606</v>
      </c>
      <c r="V13" s="97">
        <v>1.0066999999999999</v>
      </c>
      <c r="W13" s="97">
        <v>1.0411999999999999</v>
      </c>
      <c r="X13" s="97">
        <v>1.3058000000000001</v>
      </c>
      <c r="Y13" s="97">
        <v>1.4322999999999999</v>
      </c>
      <c r="Z13" s="137">
        <f t="shared" si="3"/>
        <v>0.94624849662318433</v>
      </c>
      <c r="AA13" s="98">
        <f t="shared" si="4"/>
        <v>0.94917970959834053</v>
      </c>
      <c r="AB13" s="158">
        <f t="shared" si="5"/>
        <v>1.0809</v>
      </c>
      <c r="AC13" s="159">
        <f t="shared" si="6"/>
        <v>1.0227999999999999</v>
      </c>
      <c r="AD13" s="159">
        <f t="shared" si="7"/>
        <v>1.0606</v>
      </c>
      <c r="AE13" s="101">
        <f t="shared" si="8"/>
        <v>1.0066999999999999</v>
      </c>
      <c r="AF13" s="160">
        <f t="shared" si="9"/>
        <v>1.0489999999999999</v>
      </c>
      <c r="AG13" s="159">
        <f t="shared" si="10"/>
        <v>0.99261467295772032</v>
      </c>
      <c r="AH13" s="103">
        <f t="shared" si="11"/>
        <v>1.0411999999999999</v>
      </c>
      <c r="AI13" s="101">
        <f t="shared" si="12"/>
        <v>0.98828591363379203</v>
      </c>
      <c r="AJ13" s="160">
        <f t="shared" si="13"/>
        <v>1.3309</v>
      </c>
      <c r="AK13" s="159">
        <f t="shared" si="14"/>
        <v>1.259362124155796</v>
      </c>
      <c r="AL13" s="103">
        <f t="shared" si="15"/>
        <v>1.3058000000000001</v>
      </c>
      <c r="AM13" s="101">
        <f t="shared" si="16"/>
        <v>1.2394388647935131</v>
      </c>
      <c r="AN13" s="160">
        <f t="shared" si="17"/>
        <v>1.4758</v>
      </c>
      <c r="AO13" s="159">
        <f t="shared" si="18"/>
        <v>1.3964735313164955</v>
      </c>
      <c r="AP13" s="103">
        <f t="shared" si="19"/>
        <v>1.4322999999999999</v>
      </c>
      <c r="AQ13" s="101">
        <f t="shared" si="20"/>
        <v>1.3595100980577031</v>
      </c>
      <c r="AR13" s="151" t="s">
        <v>1</v>
      </c>
      <c r="AS13" s="151" t="s">
        <v>1</v>
      </c>
    </row>
    <row r="14" spans="1:45" ht="12.75" customHeight="1" x14ac:dyDescent="0.2">
      <c r="A14" s="80">
        <v>9</v>
      </c>
      <c r="B14" s="161" t="s">
        <v>80</v>
      </c>
      <c r="C14" s="162" t="s">
        <v>72</v>
      </c>
      <c r="D14" s="163" t="s">
        <v>54</v>
      </c>
      <c r="E14" s="164">
        <v>26</v>
      </c>
      <c r="F14" s="161" t="s">
        <v>81</v>
      </c>
      <c r="G14" s="165" t="s">
        <v>82</v>
      </c>
      <c r="H14" s="166" t="s">
        <v>2</v>
      </c>
      <c r="I14" s="167" t="s">
        <v>1</v>
      </c>
      <c r="J14" s="89" t="str">
        <f t="shared" si="0"/>
        <v>18:10</v>
      </c>
      <c r="K14" s="168">
        <v>0.80391203703703706</v>
      </c>
      <c r="L14" s="131">
        <f>IF($E$3="lite",IF(AND(H14="nei",I14="ja"),AF14,IF(AND(H14="nei",I14="nei"),AG14,IF(AND(H14="ja",I14="ja"),AH14,AI14))), IF($E$3="middels",IF(AND(H14="nei",I14="ja"),AJ14,IF(AND(H14="nei",I14="nei"),AK14,IF(AND(H14="ja",I14="ja"),AL14,AM14))), IF($E$3="mye",IF(AND(H14="nei",I14="ja"),AN14,IF(AND(H14="nei",I14="nei"),AO14,IF(AND(H14="ja",I14="ja"),AP14,AQ14))))))</f>
        <v>1.2774000000000001</v>
      </c>
      <c r="M14" s="92">
        <f t="shared" si="1"/>
        <v>5.9996402777777708E-2</v>
      </c>
      <c r="N14" s="132">
        <f t="shared" si="2"/>
        <v>0.33333333333333331</v>
      </c>
      <c r="O14" s="169">
        <v>99479805</v>
      </c>
      <c r="P14" s="170">
        <v>1.0456000000000001</v>
      </c>
      <c r="Q14" s="171">
        <v>0.98080000000000001</v>
      </c>
      <c r="R14" s="172">
        <v>1.0426</v>
      </c>
      <c r="S14" s="173">
        <v>1.2774000000000001</v>
      </c>
      <c r="T14" s="172">
        <v>1.4394</v>
      </c>
      <c r="U14" s="171">
        <v>0.99419999999999997</v>
      </c>
      <c r="V14" s="171">
        <v>0.93959999999999999</v>
      </c>
      <c r="W14" s="171">
        <v>1.0204</v>
      </c>
      <c r="X14" s="171">
        <v>1.2166999999999999</v>
      </c>
      <c r="Y14" s="171">
        <v>1.333</v>
      </c>
      <c r="Z14" s="137">
        <f t="shared" si="3"/>
        <v>0.9380260137719969</v>
      </c>
      <c r="AA14" s="98">
        <f t="shared" si="4"/>
        <v>0.94508147254073627</v>
      </c>
      <c r="AB14" s="158">
        <f t="shared" si="5"/>
        <v>1.0456000000000001</v>
      </c>
      <c r="AC14" s="139">
        <f t="shared" si="6"/>
        <v>0.98080000000000001</v>
      </c>
      <c r="AD14" s="139">
        <f t="shared" si="7"/>
        <v>0.99419999999999997</v>
      </c>
      <c r="AE14" s="101">
        <f t="shared" si="8"/>
        <v>0.93959999999999999</v>
      </c>
      <c r="AF14" s="140">
        <f t="shared" si="9"/>
        <v>1.0426</v>
      </c>
      <c r="AG14" s="141">
        <f t="shared" si="10"/>
        <v>0.97798592195868395</v>
      </c>
      <c r="AH14" s="103">
        <f t="shared" si="11"/>
        <v>1.0204</v>
      </c>
      <c r="AI14" s="101">
        <f t="shared" si="12"/>
        <v>0.96436113458056727</v>
      </c>
      <c r="AJ14" s="140">
        <f t="shared" si="13"/>
        <v>1.2774000000000001</v>
      </c>
      <c r="AK14" s="141">
        <f t="shared" si="14"/>
        <v>1.1982344299923489</v>
      </c>
      <c r="AL14" s="103">
        <f t="shared" si="15"/>
        <v>1.2166999999999999</v>
      </c>
      <c r="AM14" s="101">
        <f t="shared" si="16"/>
        <v>1.1498806276403137</v>
      </c>
      <c r="AN14" s="140">
        <f t="shared" si="17"/>
        <v>1.4394</v>
      </c>
      <c r="AO14" s="141">
        <f t="shared" si="18"/>
        <v>1.3501946442234123</v>
      </c>
      <c r="AP14" s="103">
        <f t="shared" si="19"/>
        <v>1.333</v>
      </c>
      <c r="AQ14" s="101">
        <f t="shared" si="20"/>
        <v>1.2597936028968013</v>
      </c>
      <c r="AR14" s="166" t="s">
        <v>2</v>
      </c>
      <c r="AS14" s="166" t="s">
        <v>1</v>
      </c>
    </row>
    <row r="15" spans="1:45" s="104" customFormat="1" ht="13.7" customHeight="1" x14ac:dyDescent="0.2">
      <c r="A15" s="80">
        <v>10</v>
      </c>
      <c r="B15" s="81" t="s">
        <v>83</v>
      </c>
      <c r="C15" s="82" t="s">
        <v>53</v>
      </c>
      <c r="D15" s="83" t="s">
        <v>54</v>
      </c>
      <c r="E15" s="84">
        <v>203</v>
      </c>
      <c r="F15" s="81" t="s">
        <v>62</v>
      </c>
      <c r="G15" s="118" t="s">
        <v>84</v>
      </c>
      <c r="H15" s="166" t="s">
        <v>1</v>
      </c>
      <c r="I15" s="167" t="s">
        <v>1</v>
      </c>
      <c r="J15" s="89" t="str">
        <f t="shared" si="0"/>
        <v>18:00</v>
      </c>
      <c r="K15" s="168">
        <v>0.80912037037037043</v>
      </c>
      <c r="L15" s="91">
        <f>IF($E$3="lite",IF(AND(H15="nei",I15="ja"),AF15,IF(AND(H15="nei",I15="nei"),AG15,IF(AND(H15="ja",I15="ja"),AH15,AI15))), IF($E$3="middels",IF(AND(H15="nei",I15="ja"),AJ15,IF(AND(H15="nei",I15="nei"),AK15,IF(AND(H15="ja",I15="ja"),AL15,AM15))), IF($E$3="mye",IF(AND(H15="nei",I15="ja"),AN15,IF(AND(H15="nei",I15="nei"),AO15,IF(AND(H15="ja",I15="ja"),AP15,AQ15))))))</f>
        <v>1.0286</v>
      </c>
      <c r="M15" s="92">
        <f t="shared" si="1"/>
        <v>6.0811212962963025E-2</v>
      </c>
      <c r="N15" s="93">
        <f t="shared" si="2"/>
        <v>0.37037037037037035</v>
      </c>
      <c r="O15" s="133">
        <v>91649715</v>
      </c>
      <c r="P15" s="95">
        <v>0.85040000000000004</v>
      </c>
      <c r="Q15" s="96">
        <v>0.81730000000000003</v>
      </c>
      <c r="R15" s="96">
        <v>0.81759999999999999</v>
      </c>
      <c r="S15" s="96">
        <v>1.0475000000000001</v>
      </c>
      <c r="T15" s="96">
        <v>1.1659999999999999</v>
      </c>
      <c r="U15" s="96">
        <v>0.83360000000000001</v>
      </c>
      <c r="V15" s="96">
        <v>0.80279999999999996</v>
      </c>
      <c r="W15" s="96">
        <v>0.81499999999999995</v>
      </c>
      <c r="X15" s="96">
        <v>1.0286</v>
      </c>
      <c r="Y15" s="96">
        <v>1.1207</v>
      </c>
      <c r="Z15" s="97">
        <f t="shared" si="3"/>
        <v>0.9610771401693321</v>
      </c>
      <c r="AA15" s="98">
        <f t="shared" si="4"/>
        <v>0.96305182341650664</v>
      </c>
      <c r="AB15" s="99">
        <f t="shared" si="5"/>
        <v>0.85040000000000004</v>
      </c>
      <c r="AC15" s="100">
        <f t="shared" si="6"/>
        <v>0.81730000000000003</v>
      </c>
      <c r="AD15" s="100">
        <f t="shared" si="7"/>
        <v>0.83360000000000001</v>
      </c>
      <c r="AE15" s="101">
        <f t="shared" si="8"/>
        <v>0.80279999999999996</v>
      </c>
      <c r="AF15" s="102">
        <f t="shared" si="9"/>
        <v>0.81759999999999999</v>
      </c>
      <c r="AG15" s="103">
        <f t="shared" si="10"/>
        <v>0.78577666980244587</v>
      </c>
      <c r="AH15" s="103">
        <f t="shared" si="11"/>
        <v>0.81499999999999995</v>
      </c>
      <c r="AI15" s="101">
        <f t="shared" si="12"/>
        <v>0.78488723608445288</v>
      </c>
      <c r="AJ15" s="102">
        <f t="shared" si="13"/>
        <v>1.0475000000000001</v>
      </c>
      <c r="AK15" s="103">
        <f t="shared" si="14"/>
        <v>1.0067283043273754</v>
      </c>
      <c r="AL15" s="103">
        <f t="shared" si="15"/>
        <v>1.0286</v>
      </c>
      <c r="AM15" s="101">
        <f t="shared" si="16"/>
        <v>0.99059510556621866</v>
      </c>
      <c r="AN15" s="102">
        <f t="shared" si="17"/>
        <v>1.1659999999999999</v>
      </c>
      <c r="AO15" s="103">
        <f t="shared" si="18"/>
        <v>1.1206159454374411</v>
      </c>
      <c r="AP15" s="103">
        <f t="shared" si="19"/>
        <v>1.1207</v>
      </c>
      <c r="AQ15" s="101">
        <f t="shared" si="20"/>
        <v>1.0792921785028791</v>
      </c>
      <c r="AR15" s="87" t="s">
        <v>1</v>
      </c>
      <c r="AS15" s="87" t="s">
        <v>2</v>
      </c>
    </row>
    <row r="16" spans="1:45" s="104" customFormat="1" ht="13.7" customHeight="1" x14ac:dyDescent="0.2">
      <c r="A16" s="80">
        <v>11</v>
      </c>
      <c r="B16" s="81" t="s">
        <v>85</v>
      </c>
      <c r="C16" s="82" t="s">
        <v>53</v>
      </c>
      <c r="D16" s="83" t="s">
        <v>54</v>
      </c>
      <c r="E16" s="84">
        <v>14887</v>
      </c>
      <c r="F16" s="81" t="s">
        <v>86</v>
      </c>
      <c r="G16" s="118" t="s">
        <v>87</v>
      </c>
      <c r="H16" s="80" t="s">
        <v>2</v>
      </c>
      <c r="I16" s="174" t="s">
        <v>1</v>
      </c>
      <c r="J16" s="89" t="str">
        <f t="shared" si="0"/>
        <v>18:10</v>
      </c>
      <c r="K16" s="153">
        <v>0.80620370370370376</v>
      </c>
      <c r="L16" s="91">
        <f>IF($E$3="lite",IF(AND(H16="nei",I16="ja"),AF16,IF(AND(H16="nei",I16="nei"),AG16,IF(AND(H16="ja",I16="ja"),AH16,AI16))), IF($E$3="middels",IF(AND(H16="nei",I16="ja"),AJ16,IF(AND(H16="nei",I16="nei"),AK16,IF(AND(H16="ja",I16="ja"),AL16,AM16))), IF($E$3="mye",IF(AND(H16="nei",I16="ja"),AN16,IF(AND(H16="nei",I16="nei"),AO16,IF(AND(H16="ja",I16="ja"),AP16,AQ16))))))</f>
        <v>1.2357</v>
      </c>
      <c r="M16" s="92">
        <f t="shared" si="1"/>
        <v>6.0869666666666628E-2</v>
      </c>
      <c r="N16" s="93">
        <f t="shared" si="2"/>
        <v>0.40740740740740738</v>
      </c>
      <c r="O16" s="94">
        <v>90830545</v>
      </c>
      <c r="P16" s="95">
        <v>1.0021</v>
      </c>
      <c r="Q16" s="96">
        <v>0.94299999999999995</v>
      </c>
      <c r="R16" s="96">
        <v>0.9647</v>
      </c>
      <c r="S16" s="96">
        <v>1.2357</v>
      </c>
      <c r="T16" s="144">
        <v>1.3724000000000001</v>
      </c>
      <c r="U16" s="96">
        <v>0.98409999999999997</v>
      </c>
      <c r="V16" s="96">
        <v>0.92849999999999999</v>
      </c>
      <c r="W16" s="96">
        <v>0.96120000000000005</v>
      </c>
      <c r="X16" s="96">
        <v>1.2131000000000001</v>
      </c>
      <c r="Y16" s="96">
        <v>1.3272999999999999</v>
      </c>
      <c r="Z16" s="97">
        <f t="shared" si="3"/>
        <v>0.94102384991517807</v>
      </c>
      <c r="AA16" s="98">
        <f t="shared" si="4"/>
        <v>0.94350167665887619</v>
      </c>
      <c r="AB16" s="99">
        <f t="shared" si="5"/>
        <v>1.0021</v>
      </c>
      <c r="AC16" s="100">
        <f t="shared" si="6"/>
        <v>0.94299999999999995</v>
      </c>
      <c r="AD16" s="100">
        <f t="shared" si="7"/>
        <v>0.98409999999999997</v>
      </c>
      <c r="AE16" s="101">
        <f t="shared" si="8"/>
        <v>0.92849999999999999</v>
      </c>
      <c r="AF16" s="102">
        <f t="shared" si="9"/>
        <v>0.9647</v>
      </c>
      <c r="AG16" s="103">
        <f t="shared" si="10"/>
        <v>0.90780570801317229</v>
      </c>
      <c r="AH16" s="103">
        <f t="shared" si="11"/>
        <v>0.96120000000000005</v>
      </c>
      <c r="AI16" s="101">
        <f t="shared" si="12"/>
        <v>0.90689381160451188</v>
      </c>
      <c r="AJ16" s="102">
        <f t="shared" si="13"/>
        <v>1.2357</v>
      </c>
      <c r="AK16" s="103">
        <f t="shared" si="14"/>
        <v>1.1628231713401855</v>
      </c>
      <c r="AL16" s="103">
        <f t="shared" si="15"/>
        <v>1.2131000000000001</v>
      </c>
      <c r="AM16" s="101">
        <f t="shared" si="16"/>
        <v>1.1445618839548828</v>
      </c>
      <c r="AN16" s="102">
        <f t="shared" si="17"/>
        <v>1.3724000000000001</v>
      </c>
      <c r="AO16" s="103">
        <f t="shared" si="18"/>
        <v>1.2914611316235904</v>
      </c>
      <c r="AP16" s="103">
        <f t="shared" si="19"/>
        <v>1.3272999999999999</v>
      </c>
      <c r="AQ16" s="101">
        <f t="shared" si="20"/>
        <v>1.2523097754293262</v>
      </c>
      <c r="AR16" s="80" t="s">
        <v>2</v>
      </c>
      <c r="AS16" s="80" t="s">
        <v>1</v>
      </c>
    </row>
    <row r="17" spans="1:45" s="104" customFormat="1" ht="13.7" customHeight="1" x14ac:dyDescent="0.2">
      <c r="A17" s="80">
        <v>12</v>
      </c>
      <c r="B17" s="81" t="s">
        <v>88</v>
      </c>
      <c r="C17" s="82" t="s">
        <v>53</v>
      </c>
      <c r="D17" s="83" t="s">
        <v>54</v>
      </c>
      <c r="E17" s="84">
        <v>13847</v>
      </c>
      <c r="F17" s="81" t="s">
        <v>89</v>
      </c>
      <c r="G17" s="124" t="s">
        <v>90</v>
      </c>
      <c r="H17" s="80" t="s">
        <v>1</v>
      </c>
      <c r="I17" s="174" t="s">
        <v>2</v>
      </c>
      <c r="J17" s="89" t="str">
        <f t="shared" si="0"/>
        <v>18:10</v>
      </c>
      <c r="K17" s="168">
        <v>0.81004629629629632</v>
      </c>
      <c r="L17" s="91">
        <f>IF($E$3="lite",IF(AND(H17="nei",I17="ja"),AF17,IF(AND(H17="nei",I17="nei"),AG17,IF(AND(H17="ja",I17="ja"),AH17,AI17))), IF($E$3="middels",IF(AND(H17="nei",I17="ja"),AJ17,IF(AND(H17="nei",I17="nei"),AK17,IF(AND(H17="ja",I17="ja"),AL17,AM17))), IF($E$3="mye",IF(AND(H17="nei",I17="ja"),AN17,IF(AND(H17="nei",I17="nei"),AO17,IF(AND(H17="ja",I17="ja"),AP17,AQ17))))))</f>
        <v>1.146408726075324</v>
      </c>
      <c r="M17" s="92">
        <f t="shared" si="1"/>
        <v>6.0876426333721992E-2</v>
      </c>
      <c r="N17" s="93">
        <f t="shared" si="2"/>
        <v>0.44444444444444442</v>
      </c>
      <c r="O17" s="94">
        <v>92853100</v>
      </c>
      <c r="P17" s="143">
        <v>0.98740000000000006</v>
      </c>
      <c r="Q17" s="144">
        <v>0.94189999999999996</v>
      </c>
      <c r="R17" s="144">
        <v>0.93700000000000006</v>
      </c>
      <c r="S17" s="144">
        <v>1.2193000000000001</v>
      </c>
      <c r="T17" s="144">
        <v>1.3688</v>
      </c>
      <c r="U17" s="96">
        <v>0.9718</v>
      </c>
      <c r="V17" s="122">
        <v>0.9284</v>
      </c>
      <c r="W17" s="122">
        <v>0.93259999999999998</v>
      </c>
      <c r="X17" s="122">
        <v>1.2</v>
      </c>
      <c r="Y17" s="122">
        <v>1.331</v>
      </c>
      <c r="Z17" s="97">
        <f t="shared" si="3"/>
        <v>0.95391938424144207</v>
      </c>
      <c r="AA17" s="98">
        <f t="shared" si="4"/>
        <v>0.95534060506277008</v>
      </c>
      <c r="AB17" s="99">
        <f t="shared" si="5"/>
        <v>0.98740000000000006</v>
      </c>
      <c r="AC17" s="100">
        <f t="shared" si="6"/>
        <v>0.94189999999999996</v>
      </c>
      <c r="AD17" s="100">
        <f t="shared" si="7"/>
        <v>0.9718</v>
      </c>
      <c r="AE17" s="101">
        <f t="shared" si="8"/>
        <v>0.9284</v>
      </c>
      <c r="AF17" s="102">
        <f t="shared" si="9"/>
        <v>0.93700000000000006</v>
      </c>
      <c r="AG17" s="103">
        <f t="shared" si="10"/>
        <v>0.8938224630342313</v>
      </c>
      <c r="AH17" s="103">
        <f t="shared" si="11"/>
        <v>0.93259999999999998</v>
      </c>
      <c r="AI17" s="101">
        <f t="shared" si="12"/>
        <v>0.89095064828153936</v>
      </c>
      <c r="AJ17" s="102">
        <f t="shared" si="13"/>
        <v>1.2193000000000001</v>
      </c>
      <c r="AK17" s="103">
        <f t="shared" si="14"/>
        <v>1.1631139052055903</v>
      </c>
      <c r="AL17" s="103">
        <f t="shared" si="15"/>
        <v>1.2</v>
      </c>
      <c r="AM17" s="101">
        <f t="shared" si="16"/>
        <v>1.146408726075324</v>
      </c>
      <c r="AN17" s="102">
        <f t="shared" si="17"/>
        <v>1.3688</v>
      </c>
      <c r="AO17" s="103">
        <f t="shared" si="18"/>
        <v>1.3057248531496859</v>
      </c>
      <c r="AP17" s="103">
        <f t="shared" si="19"/>
        <v>1.331</v>
      </c>
      <c r="AQ17" s="101">
        <f t="shared" si="20"/>
        <v>1.2715583453385468</v>
      </c>
      <c r="AR17" s="87" t="s">
        <v>1</v>
      </c>
      <c r="AS17" s="87" t="s">
        <v>2</v>
      </c>
    </row>
    <row r="18" spans="1:45" s="104" customFormat="1" ht="12.75" customHeight="1" x14ac:dyDescent="0.2">
      <c r="A18" s="80">
        <v>13</v>
      </c>
      <c r="B18" s="81" t="s">
        <v>91</v>
      </c>
      <c r="C18" s="82" t="s">
        <v>72</v>
      </c>
      <c r="D18" s="83" t="s">
        <v>54</v>
      </c>
      <c r="E18" s="84">
        <v>15666</v>
      </c>
      <c r="F18" s="81" t="s">
        <v>92</v>
      </c>
      <c r="G18" s="124" t="s">
        <v>93</v>
      </c>
      <c r="H18" s="87" t="s">
        <v>1</v>
      </c>
      <c r="I18" s="125" t="s">
        <v>1</v>
      </c>
      <c r="J18" s="89" t="str">
        <f t="shared" si="0"/>
        <v>18:10</v>
      </c>
      <c r="K18" s="119">
        <v>0.80413194444444447</v>
      </c>
      <c r="L18" s="91">
        <f>IF($E$3="lite",IF(AND(H18="nei",I18="ja"),AF18,IF(AND(H18="nei",I18="nei"),AG18,IF(AND(H18="ja",I18="ja"),AH18,AI18))), IF($E$3="middels",IF(AND(H18="nei",I18="ja"),AJ18,IF(AND(H18="nei",I18="nei"),AK18,IF(AND(H18="ja",I18="ja"),AL18,AM18))), IF($E$3="mye",IF(AND(H18="nei",I18="ja"),AN18,IF(AND(H18="nei",I18="nei"),AO18,IF(AND(H18="ja",I18="ja"),AP18,AQ18))))))</f>
        <v>1.2928999999999999</v>
      </c>
      <c r="M18" s="92">
        <f t="shared" si="1"/>
        <v>6.100871874999992E-2</v>
      </c>
      <c r="N18" s="93">
        <f t="shared" si="2"/>
        <v>0.48148148148148145</v>
      </c>
      <c r="O18" s="94">
        <v>91521030</v>
      </c>
      <c r="P18" s="126">
        <v>1.0702</v>
      </c>
      <c r="Q18" s="127">
        <v>1.0154000000000001</v>
      </c>
      <c r="R18" s="127">
        <v>1.0511999999999999</v>
      </c>
      <c r="S18" s="127">
        <v>1.3209</v>
      </c>
      <c r="T18" s="128">
        <v>1.4618</v>
      </c>
      <c r="U18" s="127">
        <v>1.0491999999999999</v>
      </c>
      <c r="V18" s="127">
        <v>0.99760000000000004</v>
      </c>
      <c r="W18" s="127">
        <v>1.0472999999999999</v>
      </c>
      <c r="X18" s="127">
        <v>1.2928999999999999</v>
      </c>
      <c r="Y18" s="127">
        <v>1.4159999999999999</v>
      </c>
      <c r="Z18" s="97">
        <f t="shared" si="3"/>
        <v>0.94879461782844332</v>
      </c>
      <c r="AA18" s="98">
        <f t="shared" si="4"/>
        <v>0.95081967213114771</v>
      </c>
      <c r="AB18" s="99">
        <f t="shared" si="5"/>
        <v>1.0702</v>
      </c>
      <c r="AC18" s="100">
        <f t="shared" si="6"/>
        <v>1.0154000000000001</v>
      </c>
      <c r="AD18" s="100">
        <f t="shared" si="7"/>
        <v>1.0491999999999999</v>
      </c>
      <c r="AE18" s="101">
        <f t="shared" si="8"/>
        <v>0.99760000000000004</v>
      </c>
      <c r="AF18" s="102">
        <f t="shared" si="9"/>
        <v>1.0511999999999999</v>
      </c>
      <c r="AG18" s="103">
        <f t="shared" si="10"/>
        <v>0.99737290226125952</v>
      </c>
      <c r="AH18" s="103">
        <f t="shared" si="11"/>
        <v>1.0472999999999999</v>
      </c>
      <c r="AI18" s="101">
        <f t="shared" si="12"/>
        <v>0.99579344262295089</v>
      </c>
      <c r="AJ18" s="102">
        <f t="shared" si="13"/>
        <v>1.3209</v>
      </c>
      <c r="AK18" s="103">
        <f t="shared" si="14"/>
        <v>1.2532628106895907</v>
      </c>
      <c r="AL18" s="103">
        <f t="shared" si="15"/>
        <v>1.2928999999999999</v>
      </c>
      <c r="AM18" s="101">
        <f t="shared" si="16"/>
        <v>1.2293147540983609</v>
      </c>
      <c r="AN18" s="102">
        <f t="shared" si="17"/>
        <v>1.4618</v>
      </c>
      <c r="AO18" s="103">
        <f t="shared" si="18"/>
        <v>1.3869479723416185</v>
      </c>
      <c r="AP18" s="103">
        <f t="shared" si="19"/>
        <v>1.4159999999999999</v>
      </c>
      <c r="AQ18" s="101">
        <f t="shared" si="20"/>
        <v>1.346360655737705</v>
      </c>
      <c r="AR18" s="87" t="s">
        <v>1</v>
      </c>
      <c r="AS18" s="80" t="s">
        <v>1</v>
      </c>
    </row>
    <row r="19" spans="1:45" s="104" customFormat="1" ht="12.75" customHeight="1" x14ac:dyDescent="0.25">
      <c r="A19" s="80">
        <v>14</v>
      </c>
      <c r="B19" s="81" t="s">
        <v>94</v>
      </c>
      <c r="C19" s="82" t="s">
        <v>95</v>
      </c>
      <c r="D19" s="83" t="s">
        <v>54</v>
      </c>
      <c r="E19" s="84">
        <v>9775</v>
      </c>
      <c r="F19" s="81" t="s">
        <v>96</v>
      </c>
      <c r="G19" s="124" t="s">
        <v>97</v>
      </c>
      <c r="H19" s="80" t="s">
        <v>2</v>
      </c>
      <c r="I19" s="174" t="s">
        <v>1</v>
      </c>
      <c r="J19" s="89" t="str">
        <f t="shared" si="0"/>
        <v>18:00</v>
      </c>
      <c r="K19" s="90">
        <v>0.80341435185185184</v>
      </c>
      <c r="L19" s="91">
        <f>IF($E$3="lite",IF(AND(H19="nei",I19="ja"),AF19,IF(AND(H19="nei",I19="nei"),AG19,IF(AND(H19="ja",I19="ja"),AH19,AI19))), IF($E$3="middels",IF(AND(H19="nei",I19="ja"),AJ19,IF(AND(H19="nei",I19="nei"),AK19,IF(AND(H19="ja",I19="ja"),AL19,AM19))), IF($E$3="mye",IF(AND(H19="nei",I19="ja"),AN19,IF(AND(H19="nei",I19="nei"),AO19,IF(AND(H19="ja",I19="ja"),AP19,AQ19))))))</f>
        <v>1.1455</v>
      </c>
      <c r="M19" s="92">
        <f t="shared" si="1"/>
        <v>6.1186140046296279E-2</v>
      </c>
      <c r="N19" s="93">
        <f t="shared" si="2"/>
        <v>0.51851851851851849</v>
      </c>
      <c r="O19" s="175">
        <v>93430229</v>
      </c>
      <c r="P19" s="143">
        <v>0.92810000000000004</v>
      </c>
      <c r="Q19" s="144">
        <v>0.89529999999999998</v>
      </c>
      <c r="R19" s="144">
        <v>0.87829999999999997</v>
      </c>
      <c r="S19" s="144">
        <v>1.1455</v>
      </c>
      <c r="T19" s="144">
        <v>1.2849999999999999</v>
      </c>
      <c r="U19" s="96">
        <v>0.90810000000000002</v>
      </c>
      <c r="V19" s="122">
        <v>0.87729999999999997</v>
      </c>
      <c r="W19" s="122">
        <v>0.87329999999999997</v>
      </c>
      <c r="X19" s="122">
        <v>1.1223000000000001</v>
      </c>
      <c r="Y19" s="122">
        <v>1.2365999999999999</v>
      </c>
      <c r="Z19" s="97">
        <f t="shared" si="3"/>
        <v>0.96465898071328515</v>
      </c>
      <c r="AA19" s="98">
        <f t="shared" si="4"/>
        <v>0.96608303050324851</v>
      </c>
      <c r="AB19" s="99">
        <f t="shared" si="5"/>
        <v>0.92810000000000004</v>
      </c>
      <c r="AC19" s="100">
        <f t="shared" si="6"/>
        <v>0.89529999999999998</v>
      </c>
      <c r="AD19" s="100">
        <f t="shared" si="7"/>
        <v>0.90810000000000002</v>
      </c>
      <c r="AE19" s="101">
        <f t="shared" si="8"/>
        <v>0.87729999999999997</v>
      </c>
      <c r="AF19" s="102">
        <f t="shared" si="9"/>
        <v>0.87829999999999997</v>
      </c>
      <c r="AG19" s="103">
        <f t="shared" si="10"/>
        <v>0.84725998276047831</v>
      </c>
      <c r="AH19" s="103">
        <f t="shared" si="11"/>
        <v>0.87329999999999997</v>
      </c>
      <c r="AI19" s="101">
        <f t="shared" si="12"/>
        <v>0.84368031053848691</v>
      </c>
      <c r="AJ19" s="102">
        <f t="shared" si="13"/>
        <v>1.1455</v>
      </c>
      <c r="AK19" s="103">
        <f t="shared" si="14"/>
        <v>1.1050168624070682</v>
      </c>
      <c r="AL19" s="103">
        <f t="shared" si="15"/>
        <v>1.1223000000000001</v>
      </c>
      <c r="AM19" s="101">
        <f t="shared" si="16"/>
        <v>1.0842349851337958</v>
      </c>
      <c r="AN19" s="102">
        <f t="shared" si="17"/>
        <v>1.2849999999999999</v>
      </c>
      <c r="AO19" s="103">
        <f t="shared" si="18"/>
        <v>1.2395867902165714</v>
      </c>
      <c r="AP19" s="103">
        <f t="shared" si="19"/>
        <v>1.2365999999999999</v>
      </c>
      <c r="AQ19" s="101">
        <f t="shared" si="20"/>
        <v>1.194658275520317</v>
      </c>
      <c r="AR19" s="80" t="s">
        <v>2</v>
      </c>
      <c r="AS19" s="80" t="s">
        <v>1</v>
      </c>
    </row>
    <row r="20" spans="1:45" s="104" customFormat="1" ht="13.7" customHeight="1" x14ac:dyDescent="0.2">
      <c r="A20" s="80">
        <v>15</v>
      </c>
      <c r="B20" s="105" t="s">
        <v>98</v>
      </c>
      <c r="C20" s="106" t="s">
        <v>53</v>
      </c>
      <c r="D20" s="107" t="s">
        <v>54</v>
      </c>
      <c r="E20" s="108">
        <v>11620</v>
      </c>
      <c r="F20" s="105" t="s">
        <v>99</v>
      </c>
      <c r="G20" s="113" t="s">
        <v>100</v>
      </c>
      <c r="H20" s="114" t="s">
        <v>2</v>
      </c>
      <c r="I20" s="130" t="s">
        <v>2</v>
      </c>
      <c r="J20" s="89" t="str">
        <f t="shared" si="0"/>
        <v>18:10</v>
      </c>
      <c r="K20" s="168">
        <v>0.80931712962962965</v>
      </c>
      <c r="L20" s="91">
        <f>IF($E$3="lite",IF(AND(H20="nei",I20="ja"),AF20,IF(AND(H20="nei",I20="nei"),AG20,IF(AND(H20="ja",I20="ja"),AH20,AI20))), IF($E$3="middels",IF(AND(H20="nei",I20="ja"),AJ20,IF(AND(H20="nei",I20="nei"),AK20,IF(AND(H20="ja",I20="ja"),AL20,AM20))), IF($E$3="mye",IF(AND(H20="nei",I20="ja"),AN20,IF(AND(H20="nei",I20="nei"),AO20,IF(AND(H20="ja",I20="ja"),AP20,AQ20))))))</f>
        <v>1.17337235968618</v>
      </c>
      <c r="M20" s="92">
        <f t="shared" si="1"/>
        <v>6.1452661198842108E-2</v>
      </c>
      <c r="N20" s="93">
        <f t="shared" si="2"/>
        <v>0.55555555555555558</v>
      </c>
      <c r="O20" s="133">
        <v>97723926</v>
      </c>
      <c r="P20" s="95">
        <v>0.99419999999999997</v>
      </c>
      <c r="Q20" s="96">
        <v>0.94920000000000004</v>
      </c>
      <c r="R20" s="96">
        <v>0.95069999999999999</v>
      </c>
      <c r="S20" s="96">
        <v>1.2290000000000001</v>
      </c>
      <c r="T20" s="96">
        <v>1.371</v>
      </c>
      <c r="U20" s="96">
        <v>0.97840000000000005</v>
      </c>
      <c r="V20" s="96">
        <v>0.9355</v>
      </c>
      <c r="W20" s="96">
        <v>0.94689999999999996</v>
      </c>
      <c r="X20" s="96">
        <v>1.2097</v>
      </c>
      <c r="Y20" s="96">
        <v>1.3327</v>
      </c>
      <c r="Z20" s="97">
        <f t="shared" si="3"/>
        <v>0.95473747736873871</v>
      </c>
      <c r="AA20" s="98">
        <f t="shared" si="4"/>
        <v>0.9561529026982829</v>
      </c>
      <c r="AB20" s="99">
        <f t="shared" si="5"/>
        <v>0.99419999999999997</v>
      </c>
      <c r="AC20" s="100">
        <f t="shared" si="6"/>
        <v>0.94920000000000004</v>
      </c>
      <c r="AD20" s="100">
        <f t="shared" si="7"/>
        <v>0.97840000000000005</v>
      </c>
      <c r="AE20" s="101">
        <f t="shared" si="8"/>
        <v>0.9355</v>
      </c>
      <c r="AF20" s="102">
        <f t="shared" si="9"/>
        <v>0.95069999999999999</v>
      </c>
      <c r="AG20" s="103">
        <f t="shared" si="10"/>
        <v>0.90766891973445984</v>
      </c>
      <c r="AH20" s="103">
        <f t="shared" si="11"/>
        <v>0.94689999999999996</v>
      </c>
      <c r="AI20" s="101">
        <f t="shared" si="12"/>
        <v>0.90538118356500408</v>
      </c>
      <c r="AJ20" s="102">
        <f t="shared" si="13"/>
        <v>1.2290000000000001</v>
      </c>
      <c r="AK20" s="103">
        <f t="shared" si="14"/>
        <v>1.17337235968618</v>
      </c>
      <c r="AL20" s="103">
        <f t="shared" si="15"/>
        <v>1.2097</v>
      </c>
      <c r="AM20" s="101">
        <f t="shared" si="16"/>
        <v>1.1566581663941129</v>
      </c>
      <c r="AN20" s="102">
        <f t="shared" si="17"/>
        <v>1.371</v>
      </c>
      <c r="AO20" s="103">
        <f t="shared" si="18"/>
        <v>1.3089450814725407</v>
      </c>
      <c r="AP20" s="103">
        <f t="shared" si="19"/>
        <v>1.3327</v>
      </c>
      <c r="AQ20" s="101">
        <f t="shared" si="20"/>
        <v>1.2742649734260016</v>
      </c>
      <c r="AR20" s="114" t="s">
        <v>2</v>
      </c>
      <c r="AS20" s="114" t="s">
        <v>1</v>
      </c>
    </row>
    <row r="21" spans="1:45" s="104" customFormat="1" ht="13.7" customHeight="1" x14ac:dyDescent="0.2">
      <c r="A21" s="80">
        <v>16</v>
      </c>
      <c r="B21" s="81" t="s">
        <v>101</v>
      </c>
      <c r="C21" s="82" t="s">
        <v>72</v>
      </c>
      <c r="D21" s="83" t="s">
        <v>54</v>
      </c>
      <c r="E21" s="84">
        <v>13724</v>
      </c>
      <c r="F21" s="85" t="s">
        <v>102</v>
      </c>
      <c r="G21" s="176" t="s">
        <v>103</v>
      </c>
      <c r="H21" s="80" t="s">
        <v>1</v>
      </c>
      <c r="I21" s="174" t="s">
        <v>1</v>
      </c>
      <c r="J21" s="89" t="str">
        <f t="shared" si="0"/>
        <v>18:00</v>
      </c>
      <c r="K21" s="90">
        <v>0.80505787037037047</v>
      </c>
      <c r="L21" s="91">
        <f>IF($E$3="lite",IF(AND(H21="nei",I21="ja"),AF21,IF(AND(H21="nei",I21="nei"),AG21,IF(AND(H21="ja",I21="ja"),AH21,AI21))), IF($E$3="middels",IF(AND(H21="nei",I21="ja"),AJ21,IF(AND(H21="nei",I21="nei"),AK21,IF(AND(H21="ja",I21="ja"),AL21,AM21))), IF($E$3="mye",IF(AND(H21="nei",I21="ja"),AN21,IF(AND(H21="nei",I21="nei"),AO21,IF(AND(H21="ja",I21="ja"),AP21,AQ21))))))</f>
        <v>1.125</v>
      </c>
      <c r="M21" s="92">
        <f t="shared" si="1"/>
        <v>6.1940104166666773E-2</v>
      </c>
      <c r="N21" s="132">
        <f t="shared" si="2"/>
        <v>0.59259259259259256</v>
      </c>
      <c r="O21" s="94">
        <v>91374436</v>
      </c>
      <c r="P21" s="95">
        <v>0.93589999999999995</v>
      </c>
      <c r="Q21" s="96">
        <v>0.88490000000000002</v>
      </c>
      <c r="R21" s="96">
        <v>0.90400000000000003</v>
      </c>
      <c r="S21" s="96">
        <v>1.1554</v>
      </c>
      <c r="T21" s="96">
        <v>1.2968999999999999</v>
      </c>
      <c r="U21" s="96">
        <v>0.91090000000000004</v>
      </c>
      <c r="V21" s="177">
        <v>0.86499999999999999</v>
      </c>
      <c r="W21" s="177">
        <v>0.89610000000000001</v>
      </c>
      <c r="X21" s="177">
        <v>1.125</v>
      </c>
      <c r="Y21" s="177">
        <v>1.2370000000000001</v>
      </c>
      <c r="Z21" s="97">
        <f t="shared" si="3"/>
        <v>0.94550699861096277</v>
      </c>
      <c r="AA21" s="98">
        <f t="shared" si="4"/>
        <v>0.94961027555165212</v>
      </c>
      <c r="AB21" s="99">
        <f t="shared" si="5"/>
        <v>0.93589999999999995</v>
      </c>
      <c r="AC21" s="100">
        <f t="shared" si="6"/>
        <v>0.88490000000000002</v>
      </c>
      <c r="AD21" s="100">
        <f t="shared" si="7"/>
        <v>0.91090000000000004</v>
      </c>
      <c r="AE21" s="101">
        <f t="shared" si="8"/>
        <v>0.86499999999999999</v>
      </c>
      <c r="AF21" s="102">
        <f t="shared" si="9"/>
        <v>0.90400000000000003</v>
      </c>
      <c r="AG21" s="103">
        <f t="shared" si="10"/>
        <v>0.85473832674431038</v>
      </c>
      <c r="AH21" s="103">
        <f t="shared" si="11"/>
        <v>0.89610000000000001</v>
      </c>
      <c r="AI21" s="101">
        <f t="shared" si="12"/>
        <v>0.85094576792183552</v>
      </c>
      <c r="AJ21" s="102">
        <f t="shared" si="13"/>
        <v>1.1554</v>
      </c>
      <c r="AK21" s="103">
        <f t="shared" si="14"/>
        <v>1.0924387861951064</v>
      </c>
      <c r="AL21" s="103">
        <f t="shared" si="15"/>
        <v>1.125</v>
      </c>
      <c r="AM21" s="101">
        <f t="shared" si="16"/>
        <v>1.0683115599956086</v>
      </c>
      <c r="AN21" s="102">
        <f t="shared" si="17"/>
        <v>1.2968999999999999</v>
      </c>
      <c r="AO21" s="103">
        <f t="shared" si="18"/>
        <v>1.2262280264985577</v>
      </c>
      <c r="AP21" s="103">
        <f t="shared" si="19"/>
        <v>1.2370000000000001</v>
      </c>
      <c r="AQ21" s="101">
        <f t="shared" si="20"/>
        <v>1.1746679108573939</v>
      </c>
      <c r="AR21" s="80" t="s">
        <v>1</v>
      </c>
      <c r="AS21" s="80" t="s">
        <v>1</v>
      </c>
    </row>
    <row r="22" spans="1:45" s="104" customFormat="1" ht="13.7" customHeight="1" x14ac:dyDescent="0.2">
      <c r="A22" s="80">
        <v>17</v>
      </c>
      <c r="B22" s="81" t="s">
        <v>104</v>
      </c>
      <c r="C22" s="82" t="s">
        <v>95</v>
      </c>
      <c r="D22" s="83" t="s">
        <v>54</v>
      </c>
      <c r="E22" s="84">
        <v>101</v>
      </c>
      <c r="F22" s="81" t="s">
        <v>105</v>
      </c>
      <c r="G22" s="124" t="s">
        <v>106</v>
      </c>
      <c r="H22" s="87" t="s">
        <v>1</v>
      </c>
      <c r="I22" s="125" t="s">
        <v>1</v>
      </c>
      <c r="J22" s="89" t="str">
        <f t="shared" si="0"/>
        <v>18:00</v>
      </c>
      <c r="K22" s="119">
        <v>0.80825231481481474</v>
      </c>
      <c r="L22" s="91">
        <f>IF($E$3="lite",IF(AND(H22="nei",I22="ja"),AF22,IF(AND(H22="nei",I22="nei"),AG22,IF(AND(H22="ja",I22="ja"),AH22,AI22))), IF($E$3="middels",IF(AND(H22="nei",I22="ja"),AJ22,IF(AND(H22="nei",I22="nei"),AK22,IF(AND(H22="ja",I22="ja"),AL22,AM22))), IF($E$3="mye",IF(AND(H22="nei",I22="ja"),AN22,IF(AND(H22="nei",I22="nei"),AO22,IF(AND(H22="ja",I22="ja"),AP22,AQ22))))))</f>
        <v>1.0677000000000001</v>
      </c>
      <c r="M22" s="92">
        <f t="shared" si="1"/>
        <v>6.2195996527777707E-2</v>
      </c>
      <c r="N22" s="132">
        <f t="shared" si="2"/>
        <v>0.62962962962962965</v>
      </c>
      <c r="O22" s="94">
        <v>92625063</v>
      </c>
      <c r="P22" s="126">
        <v>0.88829999999999998</v>
      </c>
      <c r="Q22" s="127">
        <v>0.85970000000000002</v>
      </c>
      <c r="R22" s="127">
        <v>0.8629</v>
      </c>
      <c r="S22" s="127">
        <v>1.0921000000000001</v>
      </c>
      <c r="T22" s="128">
        <v>1.2128000000000001</v>
      </c>
      <c r="U22" s="127">
        <v>0.86860000000000004</v>
      </c>
      <c r="V22" s="135">
        <v>0.84160000000000001</v>
      </c>
      <c r="W22" s="135">
        <v>0.86170000000000002</v>
      </c>
      <c r="X22" s="135">
        <v>1.0677000000000001</v>
      </c>
      <c r="Y22" s="135">
        <v>1.1591</v>
      </c>
      <c r="Z22" s="97">
        <f t="shared" si="3"/>
        <v>0.9678036699313296</v>
      </c>
      <c r="AA22" s="98">
        <f t="shared" si="4"/>
        <v>0.96891549620078288</v>
      </c>
      <c r="AB22" s="99">
        <f t="shared" si="5"/>
        <v>0.88829999999999998</v>
      </c>
      <c r="AC22" s="100">
        <f t="shared" si="6"/>
        <v>0.85970000000000002</v>
      </c>
      <c r="AD22" s="100">
        <f t="shared" si="7"/>
        <v>0.86860000000000004</v>
      </c>
      <c r="AE22" s="101">
        <f t="shared" si="8"/>
        <v>0.84160000000000001</v>
      </c>
      <c r="AF22" s="102">
        <f t="shared" si="9"/>
        <v>0.8629</v>
      </c>
      <c r="AG22" s="103">
        <f t="shared" si="10"/>
        <v>0.83511778678374426</v>
      </c>
      <c r="AH22" s="103">
        <f t="shared" si="11"/>
        <v>0.86170000000000002</v>
      </c>
      <c r="AI22" s="101">
        <f t="shared" si="12"/>
        <v>0.83491448307621463</v>
      </c>
      <c r="AJ22" s="102">
        <f t="shared" si="13"/>
        <v>1.0921000000000001</v>
      </c>
      <c r="AK22" s="103">
        <f t="shared" si="14"/>
        <v>1.0569383879320051</v>
      </c>
      <c r="AL22" s="103">
        <f t="shared" si="15"/>
        <v>1.0677000000000001</v>
      </c>
      <c r="AM22" s="101">
        <f t="shared" si="16"/>
        <v>1.034511075293576</v>
      </c>
      <c r="AN22" s="102">
        <f t="shared" si="17"/>
        <v>1.2128000000000001</v>
      </c>
      <c r="AO22" s="103">
        <f t="shared" si="18"/>
        <v>1.1737522908927167</v>
      </c>
      <c r="AP22" s="103">
        <f t="shared" si="19"/>
        <v>1.1591</v>
      </c>
      <c r="AQ22" s="101">
        <f t="shared" si="20"/>
        <v>1.1230699516463274</v>
      </c>
      <c r="AR22" s="87" t="s">
        <v>1</v>
      </c>
      <c r="AS22" s="80" t="s">
        <v>1</v>
      </c>
    </row>
    <row r="23" spans="1:45" s="104" customFormat="1" ht="12.75" customHeight="1" x14ac:dyDescent="0.2">
      <c r="A23" s="80">
        <v>18</v>
      </c>
      <c r="B23" s="81" t="s">
        <v>107</v>
      </c>
      <c r="C23" s="82" t="s">
        <v>53</v>
      </c>
      <c r="D23" s="83" t="s">
        <v>54</v>
      </c>
      <c r="E23" s="84">
        <v>88</v>
      </c>
      <c r="F23" s="81" t="s">
        <v>108</v>
      </c>
      <c r="G23" s="118" t="s">
        <v>109</v>
      </c>
      <c r="H23" s="87" t="s">
        <v>2</v>
      </c>
      <c r="I23" s="125" t="s">
        <v>2</v>
      </c>
      <c r="J23" s="89" t="str">
        <f t="shared" si="0"/>
        <v>18:10</v>
      </c>
      <c r="K23" s="168">
        <v>0.8094675925925926</v>
      </c>
      <c r="L23" s="91">
        <f>IF($E$3="lite",IF(AND(H23="nei",I23="ja"),AF23,IF(AND(H23="nei",I23="nei"),AG23,IF(AND(H23="ja",I23="ja"),AH23,AI23))), IF($E$3="middels",IF(AND(H23="nei",I23="ja"),AJ23,IF(AND(H23="nei",I23="nei"),AK23,IF(AND(H23="ja",I23="ja"),AL23,AM23))), IF($E$3="mye",IF(AND(H23="nei",I23="ja"),AN23,IF(AND(H23="nei",I23="nei"),AO23,IF(AND(H23="ja",I23="ja"),AP23,AQ23))))))</f>
        <v>1.1892316812248502</v>
      </c>
      <c r="M23" s="92">
        <f t="shared" si="1"/>
        <v>6.2462191775444008E-2</v>
      </c>
      <c r="N23" s="93">
        <f t="shared" si="2"/>
        <v>0.66666666666666663</v>
      </c>
      <c r="O23" s="94">
        <v>40290565</v>
      </c>
      <c r="P23" s="95">
        <v>1.0188999999999999</v>
      </c>
      <c r="Q23" s="96">
        <v>0.96719999999999995</v>
      </c>
      <c r="R23" s="96">
        <v>0.99529999999999996</v>
      </c>
      <c r="S23" s="96">
        <v>1.2527999999999999</v>
      </c>
      <c r="T23" s="96">
        <v>1.3878999999999999</v>
      </c>
      <c r="U23" s="96">
        <v>0.99670000000000003</v>
      </c>
      <c r="V23" s="177">
        <v>0.95450000000000002</v>
      </c>
      <c r="W23" s="177">
        <v>0.9879</v>
      </c>
      <c r="X23" s="177">
        <v>1.2242999999999999</v>
      </c>
      <c r="Y23" s="177">
        <v>1.341</v>
      </c>
      <c r="Z23" s="97">
        <f t="shared" si="3"/>
        <v>0.94925900480910785</v>
      </c>
      <c r="AA23" s="98">
        <f t="shared" si="4"/>
        <v>0.95766027892043748</v>
      </c>
      <c r="AB23" s="99">
        <f t="shared" si="5"/>
        <v>1.0188999999999999</v>
      </c>
      <c r="AC23" s="100">
        <f t="shared" si="6"/>
        <v>0.96719999999999995</v>
      </c>
      <c r="AD23" s="100">
        <f t="shared" si="7"/>
        <v>0.99670000000000003</v>
      </c>
      <c r="AE23" s="101">
        <f t="shared" si="8"/>
        <v>0.95450000000000002</v>
      </c>
      <c r="AF23" s="102">
        <f t="shared" si="9"/>
        <v>0.99529999999999996</v>
      </c>
      <c r="AG23" s="103">
        <f t="shared" si="10"/>
        <v>0.94479748748650505</v>
      </c>
      <c r="AH23" s="103">
        <f t="shared" si="11"/>
        <v>0.9879</v>
      </c>
      <c r="AI23" s="101">
        <f t="shared" si="12"/>
        <v>0.94607258954550022</v>
      </c>
      <c r="AJ23" s="102">
        <f t="shared" si="13"/>
        <v>1.2527999999999999</v>
      </c>
      <c r="AK23" s="103">
        <f t="shared" si="14"/>
        <v>1.1892316812248502</v>
      </c>
      <c r="AL23" s="103">
        <f t="shared" si="15"/>
        <v>1.2242999999999999</v>
      </c>
      <c r="AM23" s="101">
        <f t="shared" si="16"/>
        <v>1.1724634794822915</v>
      </c>
      <c r="AN23" s="102">
        <f t="shared" si="17"/>
        <v>1.3878999999999999</v>
      </c>
      <c r="AO23" s="103">
        <f t="shared" si="18"/>
        <v>1.3174765727745608</v>
      </c>
      <c r="AP23" s="103">
        <f t="shared" si="19"/>
        <v>1.341</v>
      </c>
      <c r="AQ23" s="101">
        <f t="shared" si="20"/>
        <v>1.2842224340323067</v>
      </c>
      <c r="AR23" s="87" t="s">
        <v>2</v>
      </c>
      <c r="AS23" s="87" t="s">
        <v>1</v>
      </c>
    </row>
    <row r="24" spans="1:45" s="104" customFormat="1" ht="12.75" customHeight="1" x14ac:dyDescent="0.2">
      <c r="A24" s="80">
        <v>19</v>
      </c>
      <c r="B24" s="81" t="s">
        <v>110</v>
      </c>
      <c r="C24" s="82" t="s">
        <v>53</v>
      </c>
      <c r="D24" s="83" t="s">
        <v>54</v>
      </c>
      <c r="E24" s="84">
        <v>5164</v>
      </c>
      <c r="F24" s="85" t="s">
        <v>111</v>
      </c>
      <c r="G24" s="82" t="s">
        <v>112</v>
      </c>
      <c r="H24" s="80" t="s">
        <v>1</v>
      </c>
      <c r="I24" s="174" t="s">
        <v>2</v>
      </c>
      <c r="J24" s="89" t="str">
        <f t="shared" si="0"/>
        <v>18:00</v>
      </c>
      <c r="K24" s="90">
        <v>0.8100694444444444</v>
      </c>
      <c r="L24" s="91">
        <f>IF($E$3="lite",IF(AND(H24="nei",I24="ja"),AF24,IF(AND(H24="nei",I24="nei"),AG24,IF(AND(H24="ja",I24="ja"),AH24,AI24))), IF($E$3="middels",IF(AND(H24="nei",I24="ja"),AJ24,IF(AND(H24="nei",I24="nei"),AK24,IF(AND(H24="ja",I24="ja"),AL24,AM24))), IF($E$3="mye",IF(AND(H24="nei",I24="ja"),AN24,IF(AND(H24="nei",I24="nei"),AO24,IF(AND(H24="ja",I24="ja"),AP24,AQ24))))))</f>
        <v>1.0563540961560012</v>
      </c>
      <c r="M24" s="92">
        <f t="shared" si="1"/>
        <v>6.3454603692704184E-2</v>
      </c>
      <c r="N24" s="93">
        <f t="shared" si="2"/>
        <v>0.70370370370370372</v>
      </c>
      <c r="O24" s="94">
        <v>90686494</v>
      </c>
      <c r="P24" s="95">
        <v>0.90800000000000003</v>
      </c>
      <c r="Q24" s="96">
        <v>0.86739999999999995</v>
      </c>
      <c r="R24" s="96">
        <v>0.86199999999999999</v>
      </c>
      <c r="S24" s="96">
        <v>1.1228</v>
      </c>
      <c r="T24" s="96">
        <v>1.2589999999999999</v>
      </c>
      <c r="U24" s="95">
        <v>0.89229999999999998</v>
      </c>
      <c r="V24" s="96">
        <v>0.85409999999999997</v>
      </c>
      <c r="W24" s="96">
        <v>0.85819999999999996</v>
      </c>
      <c r="X24" s="96">
        <v>1.1035999999999999</v>
      </c>
      <c r="Y24" s="96">
        <v>1.2196</v>
      </c>
      <c r="Z24" s="97">
        <f t="shared" si="3"/>
        <v>0.95528634361233467</v>
      </c>
      <c r="AA24" s="98">
        <f t="shared" si="4"/>
        <v>0.95718928611453546</v>
      </c>
      <c r="AB24" s="99">
        <f t="shared" si="5"/>
        <v>0.90800000000000003</v>
      </c>
      <c r="AC24" s="100">
        <f t="shared" si="6"/>
        <v>0.86739999999999995</v>
      </c>
      <c r="AD24" s="100">
        <f t="shared" si="7"/>
        <v>0.89229999999999998</v>
      </c>
      <c r="AE24" s="101">
        <f t="shared" si="8"/>
        <v>0.85409999999999997</v>
      </c>
      <c r="AF24" s="102">
        <f t="shared" si="9"/>
        <v>0.86199999999999999</v>
      </c>
      <c r="AG24" s="103">
        <f t="shared" si="10"/>
        <v>0.82345682819383248</v>
      </c>
      <c r="AH24" s="103">
        <f t="shared" si="11"/>
        <v>0.85819999999999996</v>
      </c>
      <c r="AI24" s="101">
        <f t="shared" si="12"/>
        <v>0.82145984534349425</v>
      </c>
      <c r="AJ24" s="102">
        <f t="shared" si="13"/>
        <v>1.1228</v>
      </c>
      <c r="AK24" s="103">
        <f t="shared" si="14"/>
        <v>1.0725955066079293</v>
      </c>
      <c r="AL24" s="103">
        <f t="shared" si="15"/>
        <v>1.1035999999999999</v>
      </c>
      <c r="AM24" s="101">
        <f t="shared" si="16"/>
        <v>1.0563540961560012</v>
      </c>
      <c r="AN24" s="102">
        <f t="shared" si="17"/>
        <v>1.2589999999999999</v>
      </c>
      <c r="AO24" s="103">
        <f t="shared" si="18"/>
        <v>1.2027055066079293</v>
      </c>
      <c r="AP24" s="103">
        <f t="shared" si="19"/>
        <v>1.2196</v>
      </c>
      <c r="AQ24" s="101">
        <f t="shared" si="20"/>
        <v>1.1673880533452874</v>
      </c>
      <c r="AR24" s="80" t="s">
        <v>1</v>
      </c>
      <c r="AS24" s="80" t="s">
        <v>2</v>
      </c>
    </row>
    <row r="25" spans="1:45" s="104" customFormat="1" ht="12.75" customHeight="1" x14ac:dyDescent="0.2">
      <c r="A25" s="80">
        <v>20</v>
      </c>
      <c r="B25" s="81" t="s">
        <v>113</v>
      </c>
      <c r="C25" s="82" t="s">
        <v>53</v>
      </c>
      <c r="D25" s="83" t="s">
        <v>54</v>
      </c>
      <c r="E25" s="84">
        <v>175</v>
      </c>
      <c r="F25" s="81" t="s">
        <v>114</v>
      </c>
      <c r="G25" s="118" t="s">
        <v>115</v>
      </c>
      <c r="H25" s="87" t="s">
        <v>2</v>
      </c>
      <c r="I25" s="125" t="s">
        <v>1</v>
      </c>
      <c r="J25" s="89" t="str">
        <f t="shared" si="0"/>
        <v>18:10</v>
      </c>
      <c r="K25" s="90">
        <v>0.80761574074074083</v>
      </c>
      <c r="L25" s="91">
        <f>IF($E$3="lite",IF(AND(H25="nei",I25="ja"),AF25,IF(AND(H25="nei",I25="nei"),AG25,IF(AND(H25="ja",I25="ja"),AH25,AI25))), IF($E$3="middels",IF(AND(H25="nei",I25="ja"),AJ25,IF(AND(H25="nei",I25="nei"),AK25,IF(AND(H25="ja",I25="ja"),AL25,AM25))), IF($E$3="mye",IF(AND(H25="nei",I25="ja"),AN25,IF(AND(H25="nei",I25="nei"),AO25,IF(AND(H25="ja",I25="ja"),AP25,AQ25))))))</f>
        <v>1.2564</v>
      </c>
      <c r="M25" s="92">
        <f t="shared" si="1"/>
        <v>6.3663416666666667E-2</v>
      </c>
      <c r="N25" s="132">
        <f t="shared" si="2"/>
        <v>0.7407407407407407</v>
      </c>
      <c r="O25" s="178">
        <v>22554387</v>
      </c>
      <c r="P25" s="95">
        <v>1.0253000000000001</v>
      </c>
      <c r="Q25" s="96">
        <v>0.95</v>
      </c>
      <c r="R25" s="96">
        <v>1.0048999999999999</v>
      </c>
      <c r="S25" s="96">
        <v>1.2564</v>
      </c>
      <c r="T25" s="96">
        <v>1.4159999999999999</v>
      </c>
      <c r="U25" s="96">
        <v>0.99229999999999996</v>
      </c>
      <c r="V25" s="96">
        <v>0.92889999999999995</v>
      </c>
      <c r="W25" s="96">
        <v>0.99470000000000003</v>
      </c>
      <c r="X25" s="96">
        <v>1.2171000000000001</v>
      </c>
      <c r="Y25" s="96">
        <v>1.3467</v>
      </c>
      <c r="Z25" s="97">
        <f t="shared" si="3"/>
        <v>0.92655808056178668</v>
      </c>
      <c r="AA25" s="98">
        <f t="shared" si="4"/>
        <v>0.93610803184520808</v>
      </c>
      <c r="AB25" s="99">
        <f t="shared" si="5"/>
        <v>1.0253000000000001</v>
      </c>
      <c r="AC25" s="100">
        <f t="shared" si="6"/>
        <v>0.95</v>
      </c>
      <c r="AD25" s="100">
        <f t="shared" si="7"/>
        <v>0.99229999999999996</v>
      </c>
      <c r="AE25" s="101">
        <f t="shared" si="8"/>
        <v>0.92889999999999995</v>
      </c>
      <c r="AF25" s="102">
        <f t="shared" si="9"/>
        <v>1.0048999999999999</v>
      </c>
      <c r="AG25" s="103">
        <f t="shared" si="10"/>
        <v>0.93109821515653934</v>
      </c>
      <c r="AH25" s="103">
        <f t="shared" si="11"/>
        <v>0.99470000000000003</v>
      </c>
      <c r="AI25" s="101">
        <f t="shared" si="12"/>
        <v>0.93114665927642848</v>
      </c>
      <c r="AJ25" s="102">
        <f t="shared" si="13"/>
        <v>1.2564</v>
      </c>
      <c r="AK25" s="103">
        <f t="shared" si="14"/>
        <v>1.1641275724178288</v>
      </c>
      <c r="AL25" s="103">
        <f t="shared" si="15"/>
        <v>1.2171000000000001</v>
      </c>
      <c r="AM25" s="101">
        <f t="shared" si="16"/>
        <v>1.1393370855588028</v>
      </c>
      <c r="AN25" s="102">
        <f t="shared" si="17"/>
        <v>1.4159999999999999</v>
      </c>
      <c r="AO25" s="103">
        <f t="shared" si="18"/>
        <v>1.3120062420754899</v>
      </c>
      <c r="AP25" s="103">
        <f t="shared" si="19"/>
        <v>1.3467</v>
      </c>
      <c r="AQ25" s="101">
        <f t="shared" si="20"/>
        <v>1.2606566864859416</v>
      </c>
      <c r="AR25" s="87" t="s">
        <v>2</v>
      </c>
      <c r="AS25" s="87" t="s">
        <v>1</v>
      </c>
    </row>
    <row r="26" spans="1:45" s="104" customFormat="1" ht="12.75" customHeight="1" x14ac:dyDescent="0.2">
      <c r="A26" s="80">
        <v>21</v>
      </c>
      <c r="B26" s="85" t="s">
        <v>116</v>
      </c>
      <c r="C26" s="82" t="s">
        <v>72</v>
      </c>
      <c r="D26" s="83" t="s">
        <v>54</v>
      </c>
      <c r="E26" s="84">
        <v>15558</v>
      </c>
      <c r="F26" s="81" t="s">
        <v>117</v>
      </c>
      <c r="G26" s="124" t="s">
        <v>118</v>
      </c>
      <c r="H26" s="80" t="s">
        <v>2</v>
      </c>
      <c r="I26" s="174" t="s">
        <v>2</v>
      </c>
      <c r="J26" s="89" t="str">
        <f t="shared" si="0"/>
        <v>18:10</v>
      </c>
      <c r="K26" s="168">
        <v>0.81056712962962962</v>
      </c>
      <c r="L26" s="91">
        <f>IF($E$3="lite",IF(AND(H26="nei",I26="ja"),AF26,IF(AND(H26="nei",I26="nei"),AG26,IF(AND(H26="ja",I26="ja"),AH26,AI26))), IF($E$3="middels",IF(AND(H26="nei",I26="ja"),AJ26,IF(AND(H26="nei",I26="nei"),AK26,IF(AND(H26="ja",I26="ja"),AL26,AM26))), IF($E$3="mye",IF(AND(H26="nei",I26="ja"),AN26,IF(AND(H26="nei",I26="nei"),AO26,IF(AND(H26="ja",I26="ja"),AP26,AQ26))))))</f>
        <v>1.1880064463287723</v>
      </c>
      <c r="M26" s="92">
        <f t="shared" si="1"/>
        <v>6.3704095669458241E-2</v>
      </c>
      <c r="N26" s="132">
        <f t="shared" si="2"/>
        <v>0.77777777777777779</v>
      </c>
      <c r="O26" s="94">
        <v>95130413</v>
      </c>
      <c r="P26" s="143">
        <v>1.0378000000000001</v>
      </c>
      <c r="Q26" s="144">
        <v>0.95789999999999997</v>
      </c>
      <c r="R26" s="144">
        <v>0.99280000000000002</v>
      </c>
      <c r="S26" s="144">
        <v>1.2870999999999999</v>
      </c>
      <c r="T26" s="144">
        <v>1.4452</v>
      </c>
      <c r="U26" s="96">
        <v>1.0291999999999999</v>
      </c>
      <c r="V26" s="122">
        <v>0.94399999999999995</v>
      </c>
      <c r="W26" s="122">
        <v>1.012</v>
      </c>
      <c r="X26" s="122">
        <v>1.2442</v>
      </c>
      <c r="Y26" s="122">
        <v>1.3569</v>
      </c>
      <c r="Z26" s="97">
        <f t="shared" si="3"/>
        <v>0.92301021391404892</v>
      </c>
      <c r="AA26" s="98">
        <f t="shared" si="4"/>
        <v>0.91721725612125926</v>
      </c>
      <c r="AB26" s="99">
        <f t="shared" si="5"/>
        <v>1.0378000000000001</v>
      </c>
      <c r="AC26" s="100">
        <f t="shared" si="6"/>
        <v>0.95789999999999997</v>
      </c>
      <c r="AD26" s="100">
        <f t="shared" si="7"/>
        <v>1.0291999999999999</v>
      </c>
      <c r="AE26" s="101">
        <f t="shared" si="8"/>
        <v>0.94399999999999995</v>
      </c>
      <c r="AF26" s="102">
        <f t="shared" si="9"/>
        <v>0.99280000000000002</v>
      </c>
      <c r="AG26" s="103">
        <f t="shared" si="10"/>
        <v>0.91636454037386783</v>
      </c>
      <c r="AH26" s="103">
        <f t="shared" si="11"/>
        <v>1.012</v>
      </c>
      <c r="AI26" s="101">
        <f t="shared" si="12"/>
        <v>0.92822386319471439</v>
      </c>
      <c r="AJ26" s="102">
        <f t="shared" si="13"/>
        <v>1.2870999999999999</v>
      </c>
      <c r="AK26" s="103">
        <f t="shared" si="14"/>
        <v>1.1880064463287723</v>
      </c>
      <c r="AL26" s="103">
        <f t="shared" si="15"/>
        <v>1.2442</v>
      </c>
      <c r="AM26" s="101">
        <f t="shared" si="16"/>
        <v>1.1412017100660707</v>
      </c>
      <c r="AN26" s="102">
        <f t="shared" si="17"/>
        <v>1.4452</v>
      </c>
      <c r="AO26" s="103">
        <f t="shared" si="18"/>
        <v>1.3339343611485834</v>
      </c>
      <c r="AP26" s="103">
        <f t="shared" si="19"/>
        <v>1.3569</v>
      </c>
      <c r="AQ26" s="101">
        <f t="shared" si="20"/>
        <v>1.2445720948309367</v>
      </c>
      <c r="AR26" s="87" t="s">
        <v>2</v>
      </c>
      <c r="AS26" s="87" t="s">
        <v>2</v>
      </c>
    </row>
    <row r="27" spans="1:45" s="104" customFormat="1" ht="12.75" customHeight="1" x14ac:dyDescent="0.25">
      <c r="A27" s="80">
        <v>22</v>
      </c>
      <c r="B27" s="81" t="s">
        <v>119</v>
      </c>
      <c r="C27" s="82" t="s">
        <v>72</v>
      </c>
      <c r="D27" s="83" t="s">
        <v>54</v>
      </c>
      <c r="E27" s="179">
        <v>10044</v>
      </c>
      <c r="F27" s="85" t="s">
        <v>120</v>
      </c>
      <c r="G27" s="176" t="s">
        <v>121</v>
      </c>
      <c r="H27" s="87" t="s">
        <v>1</v>
      </c>
      <c r="I27" s="88" t="s">
        <v>2</v>
      </c>
      <c r="J27" s="89" t="str">
        <f t="shared" si="0"/>
        <v>18:00</v>
      </c>
      <c r="K27" s="90">
        <v>0.80630787037037033</v>
      </c>
      <c r="L27" s="91">
        <f>IF($E$3="lite",IF(AND(H27="nei",I27="ja"),AF27,IF(AND(H27="nei",I27="nei"),AG27,IF(AND(H27="ja",I27="ja"),AH27,AI27))), IF($E$3="middels",IF(AND(H27="nei",I27="ja"),AJ27,IF(AND(H27="nei",I27="nei"),AK27,IF(AND(H27="ja",I27="ja"),AL27,AM27))), IF($E$3="mye",IF(AND(H27="nei",I27="ja"),AN27,IF(AND(H27="nei",I27="nei"),AO27,IF(AND(H27="ja",I27="ja"),AP27,AQ27))))))</f>
        <v>1.1328938396010804</v>
      </c>
      <c r="M27" s="92">
        <f t="shared" si="1"/>
        <v>6.3790839463648746E-2</v>
      </c>
      <c r="N27" s="93">
        <f t="shared" si="2"/>
        <v>0.81481481481481477</v>
      </c>
      <c r="O27" s="94">
        <v>93200166</v>
      </c>
      <c r="P27" s="95">
        <v>0.97640000000000005</v>
      </c>
      <c r="Q27" s="96">
        <v>0.92879999999999996</v>
      </c>
      <c r="R27" s="96">
        <v>0.92630000000000001</v>
      </c>
      <c r="S27" s="96">
        <v>1.206</v>
      </c>
      <c r="T27" s="96">
        <v>1.3534999999999999</v>
      </c>
      <c r="U27" s="96">
        <v>0.96260000000000001</v>
      </c>
      <c r="V27" s="177">
        <v>0.91710000000000003</v>
      </c>
      <c r="W27" s="177">
        <v>0.92259999999999998</v>
      </c>
      <c r="X27" s="177">
        <v>1.1891</v>
      </c>
      <c r="Y27" s="177">
        <v>1.3174999999999999</v>
      </c>
      <c r="Z27" s="97">
        <f t="shared" si="3"/>
        <v>0.95124948791478892</v>
      </c>
      <c r="AA27" s="98">
        <f t="shared" si="4"/>
        <v>0.95273218366922918</v>
      </c>
      <c r="AB27" s="99">
        <f t="shared" si="5"/>
        <v>0.97640000000000005</v>
      </c>
      <c r="AC27" s="100">
        <f t="shared" si="6"/>
        <v>0.92879999999999996</v>
      </c>
      <c r="AD27" s="100">
        <f t="shared" si="7"/>
        <v>0.96260000000000001</v>
      </c>
      <c r="AE27" s="101">
        <f t="shared" si="8"/>
        <v>0.91710000000000003</v>
      </c>
      <c r="AF27" s="102">
        <f t="shared" si="9"/>
        <v>0.92630000000000001</v>
      </c>
      <c r="AG27" s="103">
        <f t="shared" si="10"/>
        <v>0.881142400655469</v>
      </c>
      <c r="AH27" s="103">
        <f t="shared" si="11"/>
        <v>0.92259999999999998</v>
      </c>
      <c r="AI27" s="101">
        <f t="shared" si="12"/>
        <v>0.87899071265323081</v>
      </c>
      <c r="AJ27" s="102">
        <f t="shared" si="13"/>
        <v>1.206</v>
      </c>
      <c r="AK27" s="103">
        <f t="shared" si="14"/>
        <v>1.1472068824252355</v>
      </c>
      <c r="AL27" s="103">
        <f t="shared" si="15"/>
        <v>1.1891</v>
      </c>
      <c r="AM27" s="101">
        <f t="shared" si="16"/>
        <v>1.1328938396010804</v>
      </c>
      <c r="AN27" s="102">
        <f t="shared" si="17"/>
        <v>1.3534999999999999</v>
      </c>
      <c r="AO27" s="103">
        <f t="shared" si="18"/>
        <v>1.2875161818926668</v>
      </c>
      <c r="AP27" s="103">
        <f t="shared" si="19"/>
        <v>1.3174999999999999</v>
      </c>
      <c r="AQ27" s="101">
        <f t="shared" si="20"/>
        <v>1.2552246519842094</v>
      </c>
      <c r="AR27" s="80" t="s">
        <v>1</v>
      </c>
      <c r="AS27" s="80" t="s">
        <v>1</v>
      </c>
    </row>
    <row r="28" spans="1:45" s="104" customFormat="1" ht="12.75" customHeight="1" x14ac:dyDescent="0.2">
      <c r="A28" s="80">
        <v>23</v>
      </c>
      <c r="B28" s="81" t="s">
        <v>122</v>
      </c>
      <c r="C28" s="82" t="s">
        <v>53</v>
      </c>
      <c r="D28" s="83" t="s">
        <v>54</v>
      </c>
      <c r="E28" s="84">
        <v>15953</v>
      </c>
      <c r="F28" s="85" t="s">
        <v>123</v>
      </c>
      <c r="G28" s="82" t="s">
        <v>124</v>
      </c>
      <c r="H28" s="87" t="s">
        <v>1</v>
      </c>
      <c r="I28" s="88" t="s">
        <v>2</v>
      </c>
      <c r="J28" s="89" t="str">
        <f t="shared" si="0"/>
        <v>18:00</v>
      </c>
      <c r="K28" s="90">
        <v>0.81123842592592599</v>
      </c>
      <c r="L28" s="91">
        <f>IF($E$3="lite",IF(AND(H28="nei",I28="ja"),AF28,IF(AND(H28="nei",I28="nei"),AG28,IF(AND(H28="ja",I28="ja"),AH28,AI28))), IF($E$3="middels",IF(AND(H28="nei",I28="ja"),AJ28,IF(AND(H28="nei",I28="nei"),AK28,IF(AND(H28="ja",I28="ja"),AL28,AM28))), IF($E$3="mye",IF(AND(H28="nei",I28="ja"),AN28,IF(AND(H28="nei",I28="nei"),AO28,IF(AND(H28="ja",I28="ja"),AP28,AQ28))))))</f>
        <v>1.0689</v>
      </c>
      <c r="M28" s="92">
        <f t="shared" si="1"/>
        <v>6.5457753472222283E-2</v>
      </c>
      <c r="N28" s="132">
        <f t="shared" si="2"/>
        <v>0.85185185185185186</v>
      </c>
      <c r="O28" s="94">
        <v>93087082</v>
      </c>
      <c r="P28" s="95">
        <v>0.88490000000000002</v>
      </c>
      <c r="Q28" s="96">
        <v>0.88490000000000002</v>
      </c>
      <c r="R28" s="96">
        <v>0.81859999999999999</v>
      </c>
      <c r="S28" s="96">
        <v>1.0996999999999999</v>
      </c>
      <c r="T28" s="96">
        <v>1.2527999999999999</v>
      </c>
      <c r="U28" s="96">
        <v>0.86</v>
      </c>
      <c r="V28" s="96">
        <v>0.86</v>
      </c>
      <c r="W28" s="96">
        <v>0.80279999999999996</v>
      </c>
      <c r="X28" s="96">
        <v>1.0689</v>
      </c>
      <c r="Y28" s="96">
        <v>1.2058</v>
      </c>
      <c r="Z28" s="97">
        <f t="shared" si="3"/>
        <v>1</v>
      </c>
      <c r="AA28" s="98">
        <f t="shared" si="4"/>
        <v>1</v>
      </c>
      <c r="AB28" s="99">
        <f t="shared" si="5"/>
        <v>0.88490000000000002</v>
      </c>
      <c r="AC28" s="100">
        <f t="shared" si="6"/>
        <v>0.88490000000000002</v>
      </c>
      <c r="AD28" s="100">
        <f t="shared" si="7"/>
        <v>0.86</v>
      </c>
      <c r="AE28" s="101">
        <f t="shared" si="8"/>
        <v>0.86</v>
      </c>
      <c r="AF28" s="102">
        <f t="shared" si="9"/>
        <v>0.81859999999999999</v>
      </c>
      <c r="AG28" s="103">
        <f t="shared" si="10"/>
        <v>0.81859999999999999</v>
      </c>
      <c r="AH28" s="103">
        <f t="shared" si="11"/>
        <v>0.80279999999999996</v>
      </c>
      <c r="AI28" s="101">
        <f t="shared" si="12"/>
        <v>0.80279999999999996</v>
      </c>
      <c r="AJ28" s="102">
        <f t="shared" si="13"/>
        <v>1.0996999999999999</v>
      </c>
      <c r="AK28" s="103">
        <f t="shared" si="14"/>
        <v>1.0996999999999999</v>
      </c>
      <c r="AL28" s="103">
        <f t="shared" si="15"/>
        <v>1.0689</v>
      </c>
      <c r="AM28" s="101">
        <f t="shared" si="16"/>
        <v>1.0689</v>
      </c>
      <c r="AN28" s="102">
        <f t="shared" si="17"/>
        <v>1.2527999999999999</v>
      </c>
      <c r="AO28" s="103">
        <f t="shared" si="18"/>
        <v>1.2527999999999999</v>
      </c>
      <c r="AP28" s="103">
        <f t="shared" si="19"/>
        <v>1.2058</v>
      </c>
      <c r="AQ28" s="101">
        <f t="shared" si="20"/>
        <v>1.2058</v>
      </c>
      <c r="AR28" s="80" t="s">
        <v>1</v>
      </c>
      <c r="AS28" s="80" t="s">
        <v>2</v>
      </c>
    </row>
    <row r="29" spans="1:45" s="104" customFormat="1" ht="12.75" customHeight="1" x14ac:dyDescent="0.2">
      <c r="A29" s="80">
        <v>24</v>
      </c>
      <c r="B29" s="85" t="s">
        <v>125</v>
      </c>
      <c r="C29" s="180" t="s">
        <v>53</v>
      </c>
      <c r="D29" s="181" t="s">
        <v>54</v>
      </c>
      <c r="E29" s="180">
        <v>7838</v>
      </c>
      <c r="F29" s="182" t="s">
        <v>126</v>
      </c>
      <c r="G29" s="124" t="s">
        <v>127</v>
      </c>
      <c r="H29" s="80" t="s">
        <v>1</v>
      </c>
      <c r="I29" s="174" t="s">
        <v>2</v>
      </c>
      <c r="J29" s="89" t="str">
        <f t="shared" si="0"/>
        <v>18:00</v>
      </c>
      <c r="K29" s="168">
        <v>0.81251157407407415</v>
      </c>
      <c r="L29" s="91">
        <f>IF($E$3="lite",IF(AND(H29="nei",I29="ja"),AF29,IF(AND(H29="nei",I29="nei"),AG29,IF(AND(H29="ja",I29="ja"),AH29,AI29))), IF($E$3="middels",IF(AND(H29="nei",I29="ja"),AJ29,IF(AND(H29="nei",I29="nei"),AK29,IF(AND(H29="ja",I29="ja"),AL29,AM29))), IF($E$3="mye",IF(AND(H29="nei",I29="ja"),AN29,IF(AND(H29="nei",I29="nei"),AO29,IF(AND(H29="ja",I29="ja"),AP29,AQ29))))))</f>
        <v>1.0544932174505797</v>
      </c>
      <c r="M29" s="92">
        <f t="shared" si="1"/>
        <v>6.5918030873270694E-2</v>
      </c>
      <c r="N29" s="93">
        <f t="shared" si="2"/>
        <v>0.88888888888888884</v>
      </c>
      <c r="O29" s="183">
        <v>90122776</v>
      </c>
      <c r="P29" s="184">
        <v>0.89590000000000003</v>
      </c>
      <c r="Q29" s="185">
        <v>0.86919999999999997</v>
      </c>
      <c r="R29" s="185">
        <v>0.85880000000000001</v>
      </c>
      <c r="S29" s="185">
        <v>1.1053999999999999</v>
      </c>
      <c r="T29" s="185">
        <v>1.2307999999999999</v>
      </c>
      <c r="U29" s="185">
        <v>0.88019999999999998</v>
      </c>
      <c r="V29" s="96">
        <v>0.85489999999999999</v>
      </c>
      <c r="W29" s="96">
        <v>0.85509999999999997</v>
      </c>
      <c r="X29" s="96">
        <v>1.0857000000000001</v>
      </c>
      <c r="Y29" s="96">
        <v>1.1950000000000001</v>
      </c>
      <c r="Z29" s="97">
        <f t="shared" si="3"/>
        <v>0.97019756669271118</v>
      </c>
      <c r="AA29" s="98">
        <f t="shared" si="4"/>
        <v>0.97125653260622591</v>
      </c>
      <c r="AB29" s="99">
        <f t="shared" si="5"/>
        <v>0.89590000000000003</v>
      </c>
      <c r="AC29" s="100">
        <f t="shared" si="6"/>
        <v>0.86919999999999997</v>
      </c>
      <c r="AD29" s="100">
        <f t="shared" si="7"/>
        <v>0.88019999999999998</v>
      </c>
      <c r="AE29" s="101">
        <f t="shared" si="8"/>
        <v>0.85489999999999999</v>
      </c>
      <c r="AF29" s="102">
        <f t="shared" si="9"/>
        <v>0.85880000000000001</v>
      </c>
      <c r="AG29" s="103">
        <f t="shared" si="10"/>
        <v>0.83320567027570036</v>
      </c>
      <c r="AH29" s="103">
        <f t="shared" si="11"/>
        <v>0.85509999999999997</v>
      </c>
      <c r="AI29" s="101">
        <f t="shared" si="12"/>
        <v>0.83052146103158375</v>
      </c>
      <c r="AJ29" s="102">
        <f t="shared" si="13"/>
        <v>1.1053999999999999</v>
      </c>
      <c r="AK29" s="103">
        <f t="shared" si="14"/>
        <v>1.0724563902221229</v>
      </c>
      <c r="AL29" s="103">
        <f t="shared" si="15"/>
        <v>1.0857000000000001</v>
      </c>
      <c r="AM29" s="101">
        <f t="shared" si="16"/>
        <v>1.0544932174505797</v>
      </c>
      <c r="AN29" s="102">
        <f t="shared" si="17"/>
        <v>1.2307999999999999</v>
      </c>
      <c r="AO29" s="103">
        <f t="shared" si="18"/>
        <v>1.1941191650853888</v>
      </c>
      <c r="AP29" s="103">
        <f t="shared" si="19"/>
        <v>1.1950000000000001</v>
      </c>
      <c r="AQ29" s="101">
        <f t="shared" si="20"/>
        <v>1.16065155646444</v>
      </c>
      <c r="AR29" s="80" t="s">
        <v>1</v>
      </c>
      <c r="AS29" s="80" t="s">
        <v>2</v>
      </c>
    </row>
    <row r="30" spans="1:45" s="104" customFormat="1" ht="13.7" customHeight="1" x14ac:dyDescent="0.2">
      <c r="A30" s="80">
        <v>25</v>
      </c>
      <c r="B30" s="105" t="s">
        <v>128</v>
      </c>
      <c r="C30" s="106" t="s">
        <v>53</v>
      </c>
      <c r="D30" s="107" t="s">
        <v>54</v>
      </c>
      <c r="E30" s="108">
        <v>110</v>
      </c>
      <c r="F30" s="105" t="s">
        <v>69</v>
      </c>
      <c r="G30" s="129" t="s">
        <v>129</v>
      </c>
      <c r="H30" s="114" t="s">
        <v>2</v>
      </c>
      <c r="I30" s="130" t="s">
        <v>2</v>
      </c>
      <c r="J30" s="89" t="str">
        <f t="shared" si="0"/>
        <v>18:00</v>
      </c>
      <c r="K30" s="119">
        <v>0.81901620370370365</v>
      </c>
      <c r="L30" s="91">
        <f>IF($E$3="lite",IF(AND(H30="nei",I30="ja"),AF30,IF(AND(H30="nei",I30="nei"),AG30,IF(AND(H30="ja",I30="ja"),AH30,AI30))), IF($E$3="middels",IF(AND(H30="nei",I30="ja"),AJ30,IF(AND(H30="nei",I30="nei"),AK30,IF(AND(H30="ja",I30="ja"),AL30,AM30))), IF($E$3="mye",IF(AND(H30="nei",I30="ja"),AN30,IF(AND(H30="nei",I30="nei"),AO30,IF(AND(H30="ja",I30="ja"),AP30,AQ30))))))</f>
        <v>0.97421464713715045</v>
      </c>
      <c r="M30" s="92">
        <f t="shared" si="1"/>
        <v>6.7236596537949347E-2</v>
      </c>
      <c r="N30" s="93">
        <f t="shared" si="2"/>
        <v>0.92592592592592593</v>
      </c>
      <c r="O30" s="133">
        <v>93613991</v>
      </c>
      <c r="P30" s="126">
        <v>0.82609999999999995</v>
      </c>
      <c r="Q30" s="127">
        <v>0.78839999999999999</v>
      </c>
      <c r="R30" s="127">
        <v>0.7792</v>
      </c>
      <c r="S30" s="127">
        <v>1.0207999999999999</v>
      </c>
      <c r="T30" s="128">
        <v>1.1511</v>
      </c>
      <c r="U30" s="127">
        <v>0.80710999999999999</v>
      </c>
      <c r="V30" s="127">
        <v>0.77590000000000003</v>
      </c>
      <c r="W30" s="127">
        <v>0.7762</v>
      </c>
      <c r="X30" s="127">
        <v>0.99880000000000002</v>
      </c>
      <c r="Y30" s="127">
        <v>1.1006</v>
      </c>
      <c r="Z30" s="97">
        <f t="shared" si="3"/>
        <v>0.95436387846507686</v>
      </c>
      <c r="AA30" s="98">
        <f t="shared" si="4"/>
        <v>0.96133116923343787</v>
      </c>
      <c r="AB30" s="99">
        <f t="shared" si="5"/>
        <v>0.82609999999999995</v>
      </c>
      <c r="AC30" s="100">
        <f t="shared" si="6"/>
        <v>0.78839999999999999</v>
      </c>
      <c r="AD30" s="100">
        <f t="shared" si="7"/>
        <v>0.80710999999999999</v>
      </c>
      <c r="AE30" s="101">
        <f t="shared" si="8"/>
        <v>0.77590000000000003</v>
      </c>
      <c r="AF30" s="102">
        <f t="shared" si="9"/>
        <v>0.7792</v>
      </c>
      <c r="AG30" s="103">
        <f t="shared" si="10"/>
        <v>0.74364033409998787</v>
      </c>
      <c r="AH30" s="103">
        <f t="shared" si="11"/>
        <v>0.7762</v>
      </c>
      <c r="AI30" s="101">
        <f t="shared" si="12"/>
        <v>0.74618525355899445</v>
      </c>
      <c r="AJ30" s="102">
        <f t="shared" si="13"/>
        <v>1.0207999999999999</v>
      </c>
      <c r="AK30" s="103">
        <f t="shared" si="14"/>
        <v>0.97421464713715045</v>
      </c>
      <c r="AL30" s="103">
        <f t="shared" si="15"/>
        <v>0.99880000000000002</v>
      </c>
      <c r="AM30" s="101">
        <f t="shared" si="16"/>
        <v>0.96017757183035779</v>
      </c>
      <c r="AN30" s="102">
        <f t="shared" si="17"/>
        <v>1.1511</v>
      </c>
      <c r="AO30" s="103">
        <f t="shared" si="18"/>
        <v>1.09856826050115</v>
      </c>
      <c r="AP30" s="103">
        <f t="shared" si="19"/>
        <v>1.1006</v>
      </c>
      <c r="AQ30" s="101">
        <f t="shared" si="20"/>
        <v>1.0580410848583217</v>
      </c>
      <c r="AR30" s="114" t="s">
        <v>2</v>
      </c>
      <c r="AS30" s="110" t="s">
        <v>2</v>
      </c>
    </row>
    <row r="31" spans="1:45" s="104" customFormat="1" ht="12.75" customHeight="1" x14ac:dyDescent="0.2">
      <c r="A31" s="80">
        <v>26</v>
      </c>
      <c r="B31" s="81" t="s">
        <v>130</v>
      </c>
      <c r="C31" s="82" t="s">
        <v>53</v>
      </c>
      <c r="D31" s="83" t="s">
        <v>54</v>
      </c>
      <c r="E31" s="84">
        <v>15735</v>
      </c>
      <c r="F31" s="81" t="s">
        <v>131</v>
      </c>
      <c r="G31" s="118" t="s">
        <v>132</v>
      </c>
      <c r="H31" s="87" t="s">
        <v>1</v>
      </c>
      <c r="I31" s="88" t="s">
        <v>2</v>
      </c>
      <c r="J31" s="89" t="str">
        <f t="shared" si="0"/>
        <v>18:00</v>
      </c>
      <c r="K31" s="119">
        <v>0.81185185185185194</v>
      </c>
      <c r="L31" s="91">
        <f>IF($E$3="lite",IF(AND(H31="nei",I31="ja"),AF31,IF(AND(H31="nei",I31="nei"),AG31,IF(AND(H31="ja",I31="ja"),AH31,AI31))), IF($E$3="middels",IF(AND(H31="nei",I31="ja"),AJ31,IF(AND(H31="nei",I31="nei"),AK31,IF(AND(H31="ja",I31="ja"),AL31,AM31))), IF($E$3="mye",IF(AND(H31="nei",I31="ja"),AN31,IF(AND(H31="nei",I31="nei"),AO31,IF(AND(H31="ja",I31="ja"),AP31,AQ31))))))</f>
        <v>1.1142127849040602</v>
      </c>
      <c r="M31" s="92">
        <f t="shared" si="1"/>
        <v>6.8916124103325302E-2</v>
      </c>
      <c r="N31" s="132">
        <f t="shared" si="2"/>
        <v>0.96296296296296291</v>
      </c>
      <c r="O31" s="94">
        <v>90059026</v>
      </c>
      <c r="P31" s="95">
        <v>0.95569999999999999</v>
      </c>
      <c r="Q31" s="96">
        <v>0.91080000000000005</v>
      </c>
      <c r="R31" s="96">
        <v>0.90500000000000003</v>
      </c>
      <c r="S31" s="96">
        <v>1.1825000000000001</v>
      </c>
      <c r="T31" s="144">
        <v>1.3283</v>
      </c>
      <c r="U31" s="96">
        <v>0.94330000000000003</v>
      </c>
      <c r="V31" s="96">
        <v>0.90039999999999998</v>
      </c>
      <c r="W31" s="96">
        <v>0.90159999999999996</v>
      </c>
      <c r="X31" s="96">
        <v>1.1673</v>
      </c>
      <c r="Y31" s="96">
        <v>1.2927</v>
      </c>
      <c r="Z31" s="97">
        <f t="shared" si="3"/>
        <v>0.95301872972690183</v>
      </c>
      <c r="AA31" s="98">
        <f t="shared" si="4"/>
        <v>0.95452136117884023</v>
      </c>
      <c r="AB31" s="99">
        <f t="shared" si="5"/>
        <v>0.95569999999999999</v>
      </c>
      <c r="AC31" s="100">
        <f t="shared" si="6"/>
        <v>0.91080000000000005</v>
      </c>
      <c r="AD31" s="100">
        <f t="shared" si="7"/>
        <v>0.94330000000000003</v>
      </c>
      <c r="AE31" s="101">
        <f t="shared" si="8"/>
        <v>0.90039999999999998</v>
      </c>
      <c r="AF31" s="102">
        <f t="shared" si="9"/>
        <v>0.90500000000000003</v>
      </c>
      <c r="AG31" s="103">
        <f t="shared" si="10"/>
        <v>0.86248195040284614</v>
      </c>
      <c r="AH31" s="103">
        <f t="shared" si="11"/>
        <v>0.90159999999999996</v>
      </c>
      <c r="AI31" s="101">
        <f t="shared" si="12"/>
        <v>0.86059645923884232</v>
      </c>
      <c r="AJ31" s="102">
        <f t="shared" si="13"/>
        <v>1.1825000000000001</v>
      </c>
      <c r="AK31" s="103">
        <f t="shared" si="14"/>
        <v>1.1269446479020615</v>
      </c>
      <c r="AL31" s="103">
        <f t="shared" si="15"/>
        <v>1.1673</v>
      </c>
      <c r="AM31" s="101">
        <f t="shared" si="16"/>
        <v>1.1142127849040602</v>
      </c>
      <c r="AN31" s="102">
        <f t="shared" si="17"/>
        <v>1.3283</v>
      </c>
      <c r="AO31" s="103">
        <f t="shared" si="18"/>
        <v>1.2658947786962438</v>
      </c>
      <c r="AP31" s="103">
        <f t="shared" si="19"/>
        <v>1.2927</v>
      </c>
      <c r="AQ31" s="101">
        <f t="shared" si="20"/>
        <v>1.2339097635958867</v>
      </c>
      <c r="AR31" s="87" t="s">
        <v>1</v>
      </c>
      <c r="AS31" s="123" t="s">
        <v>2</v>
      </c>
    </row>
    <row r="32" spans="1:45" s="104" customFormat="1" ht="12.75" customHeight="1" x14ac:dyDescent="0.2">
      <c r="A32" s="80">
        <v>27</v>
      </c>
      <c r="B32" s="81" t="s">
        <v>133</v>
      </c>
      <c r="C32" s="82" t="s">
        <v>53</v>
      </c>
      <c r="D32" s="83" t="s">
        <v>54</v>
      </c>
      <c r="E32" s="84">
        <v>13638</v>
      </c>
      <c r="F32" s="81" t="s">
        <v>134</v>
      </c>
      <c r="G32" s="118" t="s">
        <v>135</v>
      </c>
      <c r="H32" s="87" t="s">
        <v>1</v>
      </c>
      <c r="I32" s="88" t="s">
        <v>2</v>
      </c>
      <c r="J32" s="89" t="str">
        <f t="shared" si="0"/>
        <v>18:00</v>
      </c>
      <c r="K32" s="168">
        <v>0.8119791666666667</v>
      </c>
      <c r="L32" s="91">
        <f>IF($E$3="lite",IF(AND(H32="nei",I32="ja"),AF32,IF(AND(H32="nei",I32="nei"),AG32,IF(AND(H32="ja",I32="ja"),AH32,AI32))), IF($E$3="middels",IF(AND(H32="nei",I32="ja"),AJ32,IF(AND(H32="nei",I32="nei"),AK32,IF(AND(H32="ja",I32="ja"),AL32,AM32))), IF($E$3="mye",IF(AND(H32="nei",I32="ja"),AN32,IF(AND(H32="nei",I32="nei"),AO32,IF(AND(H32="ja",I32="ja"),AP32,AQ32))))))</f>
        <v>1.1169319473684212</v>
      </c>
      <c r="M32" s="92">
        <f t="shared" si="1"/>
        <v>6.9226511321271972E-2</v>
      </c>
      <c r="N32" s="132">
        <f t="shared" si="2"/>
        <v>1</v>
      </c>
      <c r="O32" s="94">
        <v>91840710</v>
      </c>
      <c r="P32" s="95">
        <v>0.96</v>
      </c>
      <c r="Q32" s="96">
        <v>0.91</v>
      </c>
      <c r="R32" s="96">
        <v>0.9113</v>
      </c>
      <c r="S32" s="96">
        <v>1.19</v>
      </c>
      <c r="T32" s="96">
        <v>1.3447</v>
      </c>
      <c r="U32" s="96">
        <v>0.95</v>
      </c>
      <c r="V32" s="96">
        <v>0.90190000000000003</v>
      </c>
      <c r="W32" s="96">
        <v>0.90900000000000003</v>
      </c>
      <c r="X32" s="96">
        <v>1.1765000000000001</v>
      </c>
      <c r="Y32" s="96">
        <v>1.3111999999999999</v>
      </c>
      <c r="Z32" s="97">
        <f t="shared" si="3"/>
        <v>0.94791666666666674</v>
      </c>
      <c r="AA32" s="98">
        <f t="shared" si="4"/>
        <v>0.94936842105263164</v>
      </c>
      <c r="AB32" s="99">
        <f t="shared" si="5"/>
        <v>0.96</v>
      </c>
      <c r="AC32" s="100">
        <f t="shared" si="6"/>
        <v>0.91</v>
      </c>
      <c r="AD32" s="100">
        <f t="shared" si="7"/>
        <v>0.95</v>
      </c>
      <c r="AE32" s="101">
        <f t="shared" si="8"/>
        <v>0.90190000000000003</v>
      </c>
      <c r="AF32" s="102">
        <f t="shared" si="9"/>
        <v>0.9113</v>
      </c>
      <c r="AG32" s="103">
        <f t="shared" si="10"/>
        <v>0.86383645833333345</v>
      </c>
      <c r="AH32" s="103">
        <f t="shared" si="11"/>
        <v>0.90900000000000003</v>
      </c>
      <c r="AI32" s="101">
        <f t="shared" si="12"/>
        <v>0.86297589473684222</v>
      </c>
      <c r="AJ32" s="102">
        <f t="shared" si="13"/>
        <v>1.19</v>
      </c>
      <c r="AK32" s="103">
        <f t="shared" si="14"/>
        <v>1.1280208333333335</v>
      </c>
      <c r="AL32" s="103">
        <f t="shared" si="15"/>
        <v>1.1765000000000001</v>
      </c>
      <c r="AM32" s="101">
        <f t="shared" si="16"/>
        <v>1.1169319473684212</v>
      </c>
      <c r="AN32" s="102">
        <f t="shared" si="17"/>
        <v>1.3447</v>
      </c>
      <c r="AO32" s="103">
        <f t="shared" si="18"/>
        <v>1.2746635416666667</v>
      </c>
      <c r="AP32" s="103">
        <f t="shared" si="19"/>
        <v>1.3111999999999999</v>
      </c>
      <c r="AQ32" s="101">
        <f t="shared" si="20"/>
        <v>1.2448118736842104</v>
      </c>
      <c r="AR32" s="87" t="s">
        <v>2</v>
      </c>
      <c r="AS32" s="87" t="s">
        <v>1</v>
      </c>
    </row>
    <row r="33" spans="1:46" s="104" customFormat="1" ht="13.7" customHeight="1" x14ac:dyDescent="0.2">
      <c r="A33" s="80">
        <v>28</v>
      </c>
      <c r="B33" s="109" t="s">
        <v>136</v>
      </c>
      <c r="C33" s="186" t="s">
        <v>137</v>
      </c>
      <c r="D33" s="187" t="s">
        <v>54</v>
      </c>
      <c r="E33" s="186">
        <v>14884</v>
      </c>
      <c r="F33" s="188" t="s">
        <v>138</v>
      </c>
      <c r="G33" s="129" t="s">
        <v>139</v>
      </c>
      <c r="H33" s="110" t="s">
        <v>1</v>
      </c>
      <c r="I33" s="111" t="s">
        <v>2</v>
      </c>
      <c r="J33" s="89" t="str">
        <f t="shared" si="0"/>
        <v>18:10</v>
      </c>
      <c r="K33" s="168" t="s">
        <v>140</v>
      </c>
      <c r="L33" s="91">
        <f>IF($E$3="lite",IF(AND(H33="nei",I33="ja"),AF33,IF(AND(H33="nei",I33="nei"),AG33,IF(AND(H33="ja",I33="ja"),AH33,AI33))), IF($E$3="middels",IF(AND(H33="nei",I33="ja"),AJ33,IF(AND(H33="nei",I33="nei"),AK33,IF(AND(H33="ja",I33="ja"),AL33,AM33))), IF($E$3="mye",IF(AND(H33="nei",I33="ja"),AN33,IF(AND(H33="nei",I33="nei"),AO33,IF(AND(H33="ja",I33="ja"),AP33,AQ33))))))</f>
        <v>1.169529606188467</v>
      </c>
      <c r="M33" s="92" t="e">
        <f t="shared" si="1"/>
        <v>#VALUE!</v>
      </c>
      <c r="N33" s="93">
        <f t="shared" si="2"/>
        <v>1.5</v>
      </c>
      <c r="O33" s="189">
        <v>92202992</v>
      </c>
      <c r="P33" s="120">
        <v>1.0169999999999999</v>
      </c>
      <c r="Q33" s="190">
        <v>0.96619999999999995</v>
      </c>
      <c r="R33" s="190">
        <v>1.0025999999999999</v>
      </c>
      <c r="S33" s="190">
        <v>1.2538</v>
      </c>
      <c r="T33" s="190">
        <v>1.379</v>
      </c>
      <c r="U33" s="190">
        <v>0.99539999999999995</v>
      </c>
      <c r="V33" s="190">
        <v>0.94869999999999999</v>
      </c>
      <c r="W33" s="190">
        <v>0.998</v>
      </c>
      <c r="X33" s="190">
        <v>1.2271000000000001</v>
      </c>
      <c r="Y33" s="190">
        <v>1.3331999999999999</v>
      </c>
      <c r="Z33" s="97">
        <f t="shared" si="3"/>
        <v>0.95004916420845631</v>
      </c>
      <c r="AA33" s="98">
        <f t="shared" si="4"/>
        <v>0.95308418726140254</v>
      </c>
      <c r="AB33" s="99">
        <f t="shared" si="5"/>
        <v>1.0169999999999999</v>
      </c>
      <c r="AC33" s="100">
        <f t="shared" si="6"/>
        <v>0.96619999999999995</v>
      </c>
      <c r="AD33" s="100">
        <f t="shared" si="7"/>
        <v>0.99539999999999995</v>
      </c>
      <c r="AE33" s="101">
        <f t="shared" si="8"/>
        <v>0.94869999999999999</v>
      </c>
      <c r="AF33" s="102">
        <f t="shared" si="9"/>
        <v>1.0025999999999999</v>
      </c>
      <c r="AG33" s="103">
        <f t="shared" si="10"/>
        <v>0.9525192920353982</v>
      </c>
      <c r="AH33" s="103">
        <f t="shared" si="11"/>
        <v>0.998</v>
      </c>
      <c r="AI33" s="101">
        <f t="shared" si="12"/>
        <v>0.95117801888687969</v>
      </c>
      <c r="AJ33" s="102">
        <f t="shared" si="13"/>
        <v>1.2538</v>
      </c>
      <c r="AK33" s="103">
        <f t="shared" si="14"/>
        <v>1.1911716420845626</v>
      </c>
      <c r="AL33" s="103">
        <f t="shared" si="15"/>
        <v>1.2271000000000001</v>
      </c>
      <c r="AM33" s="101">
        <f t="shared" si="16"/>
        <v>1.169529606188467</v>
      </c>
      <c r="AN33" s="102">
        <f t="shared" si="17"/>
        <v>1.379</v>
      </c>
      <c r="AO33" s="103">
        <f t="shared" si="18"/>
        <v>1.3101177974434612</v>
      </c>
      <c r="AP33" s="103">
        <f t="shared" si="19"/>
        <v>1.3331999999999999</v>
      </c>
      <c r="AQ33" s="101">
        <f t="shared" si="20"/>
        <v>1.2706518384569019</v>
      </c>
      <c r="AR33" s="110" t="s">
        <v>1</v>
      </c>
      <c r="AS33" s="110" t="s">
        <v>2</v>
      </c>
    </row>
    <row r="34" spans="1:46" s="104" customFormat="1" ht="12.75" customHeight="1" x14ac:dyDescent="0.2">
      <c r="A34" s="86"/>
      <c r="B34" s="191"/>
      <c r="C34" s="86"/>
      <c r="D34" s="192"/>
      <c r="E34" s="193"/>
      <c r="F34" s="191"/>
      <c r="G34" s="191"/>
      <c r="H34" s="192"/>
      <c r="I34" s="192"/>
      <c r="J34" s="86"/>
      <c r="K34" s="192"/>
      <c r="L34" s="86"/>
      <c r="AR34" s="194"/>
      <c r="AS34" s="194"/>
    </row>
    <row r="35" spans="1:46" s="104" customFormat="1" ht="12.75" customHeight="1" x14ac:dyDescent="0.2">
      <c r="A35" s="86"/>
      <c r="B35" s="191"/>
      <c r="C35" s="86"/>
      <c r="D35" s="192"/>
      <c r="E35" s="193"/>
      <c r="F35" s="191"/>
      <c r="G35" s="191"/>
      <c r="H35" s="192"/>
      <c r="I35" s="192"/>
      <c r="J35" s="86"/>
      <c r="K35" s="192"/>
      <c r="L35" s="86"/>
      <c r="AR35" s="194"/>
      <c r="AS35" s="194"/>
    </row>
    <row r="36" spans="1:46" ht="12.75" customHeight="1" x14ac:dyDescent="0.2">
      <c r="B36" s="17"/>
      <c r="D36" s="9"/>
      <c r="E36" s="195"/>
      <c r="F36" s="17"/>
      <c r="G36" s="17"/>
      <c r="K36" s="9"/>
    </row>
    <row r="37" spans="1:46" ht="12.75" customHeight="1" x14ac:dyDescent="0.2">
      <c r="B37" s="17"/>
      <c r="D37" s="9"/>
      <c r="E37" s="195"/>
      <c r="F37" s="17"/>
      <c r="G37" s="17"/>
      <c r="K37" s="9"/>
    </row>
    <row r="38" spans="1:46" ht="12.75" customHeight="1" x14ac:dyDescent="0.2">
      <c r="B38" s="17"/>
      <c r="D38" s="9"/>
      <c r="E38" s="195"/>
      <c r="F38" s="17"/>
      <c r="G38" s="17"/>
      <c r="J38" s="197"/>
      <c r="K38" s="9"/>
    </row>
    <row r="39" spans="1:46" ht="12.75" customHeight="1" x14ac:dyDescent="0.2">
      <c r="B39" s="17"/>
      <c r="D39" s="9"/>
      <c r="E39" s="195"/>
      <c r="F39" s="17"/>
      <c r="G39" s="17"/>
      <c r="J39" s="197"/>
      <c r="K39" s="9"/>
    </row>
    <row r="40" spans="1:46" s="196" customFormat="1" ht="12.75" customHeight="1" x14ac:dyDescent="0.2">
      <c r="A40" s="10"/>
      <c r="B40" s="17"/>
      <c r="C40" s="10"/>
      <c r="D40" s="9"/>
      <c r="E40" s="195"/>
      <c r="F40" s="17"/>
      <c r="G40" s="17"/>
      <c r="H40" s="9"/>
      <c r="I40" s="9"/>
      <c r="J40" s="10"/>
      <c r="K40" s="9"/>
      <c r="L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T40"/>
    </row>
    <row r="41" spans="1:46" s="196" customFormat="1" ht="12.75" customHeight="1" x14ac:dyDescent="0.2">
      <c r="A41" s="10"/>
      <c r="B41" s="17"/>
      <c r="C41" s="10"/>
      <c r="D41" s="9"/>
      <c r="E41" s="195"/>
      <c r="F41" s="17"/>
      <c r="G41" s="17"/>
      <c r="H41" s="9"/>
      <c r="I41" s="9"/>
      <c r="J41" s="10"/>
      <c r="K41" s="9"/>
      <c r="L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T41"/>
    </row>
    <row r="42" spans="1:46" s="196" customFormat="1" ht="12.75" customHeight="1" x14ac:dyDescent="0.2">
      <c r="A42" s="10"/>
      <c r="B42" s="17"/>
      <c r="C42" s="10"/>
      <c r="D42" s="9"/>
      <c r="E42" s="195"/>
      <c r="F42" s="17"/>
      <c r="G42" s="17"/>
      <c r="H42" s="9"/>
      <c r="I42" s="9"/>
      <c r="J42" s="10"/>
      <c r="K42" s="9"/>
      <c r="L42" s="1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T42"/>
    </row>
    <row r="43" spans="1:46" s="196" customFormat="1" ht="12.75" customHeight="1" x14ac:dyDescent="0.2">
      <c r="A43" s="10"/>
      <c r="B43" s="17"/>
      <c r="C43" s="10"/>
      <c r="D43" s="9"/>
      <c r="E43" s="195"/>
      <c r="F43" s="17"/>
      <c r="G43" s="17"/>
      <c r="H43" s="9"/>
      <c r="I43" s="9"/>
      <c r="J43" s="10"/>
      <c r="K43" s="9"/>
      <c r="L43" s="1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T43"/>
    </row>
    <row r="44" spans="1:46" s="196" customFormat="1" ht="12.75" customHeight="1" x14ac:dyDescent="0.2">
      <c r="A44" s="10"/>
      <c r="B44" s="17"/>
      <c r="C44" s="10"/>
      <c r="D44" s="9"/>
      <c r="E44" s="195"/>
      <c r="F44" s="17"/>
      <c r="G44" s="17"/>
      <c r="H44" s="9"/>
      <c r="I44" s="9"/>
      <c r="J44" s="10"/>
      <c r="K44" s="9"/>
      <c r="L44" s="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T44"/>
    </row>
    <row r="45" spans="1:46" s="196" customFormat="1" ht="12.75" customHeight="1" x14ac:dyDescent="0.2">
      <c r="A45" s="10"/>
      <c r="B45" s="17"/>
      <c r="C45" s="10"/>
      <c r="D45" s="9"/>
      <c r="E45" s="195"/>
      <c r="F45" s="17"/>
      <c r="G45" s="17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T45"/>
    </row>
    <row r="46" spans="1:46" s="196" customFormat="1" ht="12.75" customHeight="1" x14ac:dyDescent="0.2">
      <c r="A46" s="10"/>
      <c r="B46" s="17"/>
      <c r="C46" s="10"/>
      <c r="D46" s="9"/>
      <c r="E46" s="195"/>
      <c r="F46" s="17"/>
      <c r="G46" s="17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T46"/>
    </row>
    <row r="47" spans="1:46" s="196" customFormat="1" ht="12.75" customHeight="1" x14ac:dyDescent="0.2">
      <c r="A47" s="10"/>
      <c r="B47" s="17"/>
      <c r="C47" s="10"/>
      <c r="D47" s="9"/>
      <c r="E47" s="195"/>
      <c r="F47" s="17"/>
      <c r="G47" s="17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T47"/>
    </row>
    <row r="48" spans="1:46" s="196" customFormat="1" ht="12.75" customHeight="1" x14ac:dyDescent="0.2">
      <c r="A48" s="10"/>
      <c r="B48" s="17"/>
      <c r="C48" s="10"/>
      <c r="D48" s="9"/>
      <c r="E48" s="195"/>
      <c r="F48" s="17"/>
      <c r="G48" s="17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T48"/>
    </row>
    <row r="49" spans="1:46" s="196" customFormat="1" ht="12.75" customHeight="1" x14ac:dyDescent="0.2">
      <c r="A49" s="10"/>
      <c r="B49" s="17"/>
      <c r="C49" s="10"/>
      <c r="D49" s="9"/>
      <c r="E49" s="195"/>
      <c r="F49" s="17"/>
      <c r="G49" s="17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T49"/>
    </row>
    <row r="50" spans="1:46" s="196" customFormat="1" ht="12.75" customHeight="1" x14ac:dyDescent="0.2">
      <c r="A50" s="10"/>
      <c r="B50" s="17"/>
      <c r="C50" s="10"/>
      <c r="D50" s="9"/>
      <c r="E50" s="195"/>
      <c r="F50" s="17"/>
      <c r="G50" s="17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T50"/>
    </row>
    <row r="51" spans="1:46" s="196" customFormat="1" ht="12.75" customHeight="1" x14ac:dyDescent="0.2">
      <c r="A51" s="10"/>
      <c r="B51" s="17"/>
      <c r="C51" s="10"/>
      <c r="D51" s="9"/>
      <c r="E51" s="195"/>
      <c r="F51" s="17"/>
      <c r="G51" s="17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T51"/>
    </row>
    <row r="52" spans="1:46" s="196" customFormat="1" ht="12.75" customHeight="1" x14ac:dyDescent="0.2">
      <c r="A52" s="10"/>
      <c r="B52" s="17"/>
      <c r="C52" s="10"/>
      <c r="D52" s="9"/>
      <c r="E52" s="195"/>
      <c r="F52" s="17"/>
      <c r="G52" s="17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T52"/>
    </row>
    <row r="53" spans="1:46" s="196" customFormat="1" ht="12.75" customHeight="1" x14ac:dyDescent="0.2">
      <c r="A53" s="10"/>
      <c r="B53" s="17"/>
      <c r="C53" s="10"/>
      <c r="D53" s="9"/>
      <c r="E53" s="195"/>
      <c r="F53" s="17"/>
      <c r="G53" s="17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T53"/>
    </row>
    <row r="54" spans="1:46" s="196" customFormat="1" ht="12.75" customHeight="1" x14ac:dyDescent="0.2">
      <c r="A54" s="10"/>
      <c r="B54" s="17"/>
      <c r="C54" s="10"/>
      <c r="D54" s="9"/>
      <c r="E54" s="195"/>
      <c r="F54" s="17"/>
      <c r="G54" s="17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T54"/>
    </row>
    <row r="55" spans="1:46" s="196" customFormat="1" ht="12.75" customHeight="1" x14ac:dyDescent="0.2">
      <c r="A55" s="10"/>
      <c r="B55" s="17"/>
      <c r="C55" s="10"/>
      <c r="D55" s="9"/>
      <c r="E55" s="195"/>
      <c r="F55" s="17"/>
      <c r="G55" s="17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T55"/>
    </row>
    <row r="56" spans="1:46" s="196" customFormat="1" ht="12.75" customHeight="1" x14ac:dyDescent="0.2">
      <c r="A56" s="10"/>
      <c r="B56" s="17"/>
      <c r="C56" s="10"/>
      <c r="D56" s="9"/>
      <c r="E56" s="195"/>
      <c r="F56" s="17"/>
      <c r="G56" s="17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T56"/>
    </row>
    <row r="57" spans="1:46" s="196" customFormat="1" ht="12.75" customHeight="1" x14ac:dyDescent="0.2">
      <c r="A57" s="10"/>
      <c r="B57" s="17"/>
      <c r="C57" s="10"/>
      <c r="D57" s="9"/>
      <c r="E57" s="195"/>
      <c r="F57" s="17"/>
      <c r="G57" s="17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T57"/>
    </row>
    <row r="58" spans="1:46" s="196" customFormat="1" ht="12.75" customHeight="1" x14ac:dyDescent="0.2">
      <c r="A58" s="10"/>
      <c r="B58" s="17"/>
      <c r="C58" s="10"/>
      <c r="D58" s="9"/>
      <c r="E58" s="10"/>
      <c r="F58" s="17"/>
      <c r="G58" s="17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T58"/>
    </row>
    <row r="59" spans="1:46" s="196" customFormat="1" ht="12.75" customHeight="1" x14ac:dyDescent="0.2">
      <c r="A59" s="10"/>
      <c r="B59" s="17"/>
      <c r="C59" s="10"/>
      <c r="D59" s="9"/>
      <c r="E59" s="10"/>
      <c r="F59" s="17"/>
      <c r="G59" s="17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T59"/>
    </row>
    <row r="60" spans="1:46" s="196" customFormat="1" ht="12.75" customHeight="1" x14ac:dyDescent="0.2">
      <c r="A60" s="10"/>
      <c r="B60" s="17"/>
      <c r="C60" s="10"/>
      <c r="D60" s="9"/>
      <c r="E60" s="10"/>
      <c r="F60" s="17"/>
      <c r="G60" s="17"/>
      <c r="H60" s="9"/>
      <c r="I60" s="9"/>
      <c r="J60" s="10"/>
      <c r="K60" s="9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T60"/>
    </row>
    <row r="61" spans="1:46" s="196" customFormat="1" ht="12.75" customHeight="1" x14ac:dyDescent="0.2">
      <c r="A61" s="10"/>
      <c r="B61" s="17"/>
      <c r="C61" s="10"/>
      <c r="D61" s="9"/>
      <c r="E61" s="10"/>
      <c r="F61" s="17"/>
      <c r="G61" s="17"/>
      <c r="H61" s="9"/>
      <c r="I61" s="9"/>
      <c r="J61" s="10"/>
      <c r="K61" s="9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T61"/>
    </row>
    <row r="62" spans="1:46" s="196" customFormat="1" ht="12.75" customHeight="1" x14ac:dyDescent="0.2">
      <c r="A62" s="10"/>
      <c r="B62" s="17"/>
      <c r="C62" s="10"/>
      <c r="D62" s="9"/>
      <c r="E62" s="10"/>
      <c r="F62" s="17"/>
      <c r="G62" s="17"/>
      <c r="H62" s="9"/>
      <c r="I62" s="9"/>
      <c r="J62" s="10"/>
      <c r="K62" s="9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T62"/>
    </row>
    <row r="63" spans="1:46" s="196" customFormat="1" ht="12.75" customHeight="1" x14ac:dyDescent="0.2">
      <c r="A63" s="10"/>
      <c r="B63" s="17"/>
      <c r="C63" s="10"/>
      <c r="D63" s="9"/>
      <c r="E63" s="10"/>
      <c r="F63" s="17"/>
      <c r="G63" s="17"/>
      <c r="H63" s="9"/>
      <c r="I63" s="9"/>
      <c r="J63" s="10"/>
      <c r="K63" s="9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T63"/>
    </row>
    <row r="64" spans="1:46" s="196" customFormat="1" ht="12.75" customHeight="1" x14ac:dyDescent="0.2">
      <c r="A64" s="10"/>
      <c r="B64" s="17"/>
      <c r="C64" s="10"/>
      <c r="D64" s="9"/>
      <c r="E64" s="10"/>
      <c r="F64" s="17"/>
      <c r="G64" s="17"/>
      <c r="H64" s="9"/>
      <c r="I64" s="9"/>
      <c r="J64" s="10"/>
      <c r="K64" s="9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T64"/>
    </row>
    <row r="65" spans="1:46" s="196" customFormat="1" ht="12.75" customHeight="1" x14ac:dyDescent="0.2">
      <c r="A65" s="10"/>
      <c r="B65" s="17"/>
      <c r="C65" s="10"/>
      <c r="D65" s="9"/>
      <c r="E65" s="10"/>
      <c r="F65" s="17"/>
      <c r="G65" s="17"/>
      <c r="H65" s="9"/>
      <c r="I65" s="9"/>
      <c r="J65" s="10"/>
      <c r="K65" s="9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T65"/>
    </row>
    <row r="66" spans="1:46" s="196" customFormat="1" ht="12.75" customHeight="1" x14ac:dyDescent="0.2">
      <c r="A66" s="10"/>
      <c r="B66" s="17"/>
      <c r="C66" s="10"/>
      <c r="D66" s="9"/>
      <c r="E66" s="10"/>
      <c r="F66" s="17"/>
      <c r="G66" s="17"/>
      <c r="H66" s="9"/>
      <c r="I66" s="9"/>
      <c r="J66" s="10"/>
      <c r="K66" s="9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T66"/>
    </row>
    <row r="67" spans="1:46" s="196" customFormat="1" ht="12.75" customHeight="1" x14ac:dyDescent="0.2">
      <c r="A67" s="10"/>
      <c r="B67" s="17"/>
      <c r="C67" s="10"/>
      <c r="D67" s="9"/>
      <c r="E67" s="10"/>
      <c r="F67" s="17"/>
      <c r="G67" s="17"/>
      <c r="H67" s="9"/>
      <c r="I67" s="9"/>
      <c r="J67" s="10"/>
      <c r="K67" s="9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T67"/>
    </row>
    <row r="68" spans="1:46" s="196" customFormat="1" ht="12.75" customHeight="1" x14ac:dyDescent="0.2">
      <c r="A68" s="10"/>
      <c r="B68" s="17"/>
      <c r="C68" s="10"/>
      <c r="D68" s="9"/>
      <c r="E68" s="10"/>
      <c r="F68" s="17"/>
      <c r="G68" s="17"/>
      <c r="H68" s="9"/>
      <c r="I68" s="9"/>
      <c r="J68" s="10"/>
      <c r="K68" s="9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T68"/>
    </row>
    <row r="69" spans="1:46" s="196" customFormat="1" ht="12.75" customHeight="1" x14ac:dyDescent="0.2">
      <c r="A69" s="10"/>
      <c r="B69" s="17"/>
      <c r="C69" s="10"/>
      <c r="D69" s="9"/>
      <c r="E69" s="10"/>
      <c r="F69" s="17"/>
      <c r="G69" s="17"/>
      <c r="H69" s="9"/>
      <c r="I69" s="9"/>
      <c r="J69" s="10"/>
      <c r="K69" s="9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T69"/>
    </row>
    <row r="70" spans="1:46" s="196" customFormat="1" ht="12.75" customHeight="1" x14ac:dyDescent="0.2">
      <c r="A70" s="10"/>
      <c r="B70" s="17"/>
      <c r="C70" s="10"/>
      <c r="D70" s="9"/>
      <c r="E70" s="10"/>
      <c r="F70" s="17"/>
      <c r="G70" s="17"/>
      <c r="H70" s="9"/>
      <c r="I70" s="9"/>
      <c r="J70" s="10"/>
      <c r="K70" s="9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T70"/>
    </row>
    <row r="71" spans="1:46" s="196" customFormat="1" ht="12.75" customHeight="1" x14ac:dyDescent="0.2">
      <c r="A71" s="10"/>
      <c r="B71" s="17"/>
      <c r="C71" s="10"/>
      <c r="D71" s="9"/>
      <c r="E71" s="10"/>
      <c r="F71" s="17"/>
      <c r="G71" s="17"/>
      <c r="H71" s="9"/>
      <c r="I71" s="9"/>
      <c r="J71" s="10"/>
      <c r="K71" s="9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T71"/>
    </row>
    <row r="72" spans="1:46" s="196" customFormat="1" ht="12.75" customHeight="1" x14ac:dyDescent="0.2">
      <c r="A72" s="10"/>
      <c r="B72" s="17"/>
      <c r="C72" s="10"/>
      <c r="D72" s="9"/>
      <c r="E72" s="10"/>
      <c r="F72" s="17"/>
      <c r="G72" s="17"/>
      <c r="H72" s="9"/>
      <c r="I72" s="9"/>
      <c r="J72" s="10"/>
      <c r="K72" s="9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T72"/>
    </row>
    <row r="73" spans="1:46" s="196" customFormat="1" ht="12.75" customHeight="1" x14ac:dyDescent="0.2">
      <c r="A73" s="10"/>
      <c r="B73" s="17"/>
      <c r="C73" s="10"/>
      <c r="D73" s="9"/>
      <c r="E73" s="10"/>
      <c r="F73" s="17"/>
      <c r="G73" s="17"/>
      <c r="H73" s="9"/>
      <c r="I73" s="9"/>
      <c r="J73" s="10"/>
      <c r="K73" s="9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T73"/>
    </row>
    <row r="74" spans="1:46" s="196" customFormat="1" ht="12.75" customHeight="1" x14ac:dyDescent="0.2">
      <c r="A74" s="10"/>
      <c r="B74" s="17"/>
      <c r="C74" s="10"/>
      <c r="D74" s="9"/>
      <c r="E74" s="10"/>
      <c r="F74" s="17"/>
      <c r="G74" s="17"/>
      <c r="H74" s="9"/>
      <c r="I74" s="9"/>
      <c r="J74" s="10"/>
      <c r="K74" s="9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T74"/>
    </row>
    <row r="75" spans="1:46" s="196" customFormat="1" ht="12.75" customHeight="1" x14ac:dyDescent="0.2">
      <c r="A75" s="10"/>
      <c r="B75" s="17"/>
      <c r="C75" s="10"/>
      <c r="D75" s="9"/>
      <c r="E75" s="10"/>
      <c r="F75" s="17"/>
      <c r="G75" s="17"/>
      <c r="H75" s="9"/>
      <c r="I75" s="9"/>
      <c r="J75" s="10"/>
      <c r="K75" s="9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T75"/>
    </row>
    <row r="76" spans="1:46" s="196" customFormat="1" ht="12.75" customHeight="1" x14ac:dyDescent="0.2">
      <c r="A76" s="10"/>
      <c r="B76" s="17"/>
      <c r="C76" s="10"/>
      <c r="D76" s="9"/>
      <c r="E76" s="10"/>
      <c r="F76" s="17"/>
      <c r="G76" s="17"/>
      <c r="H76" s="9"/>
      <c r="I76" s="9"/>
      <c r="J76" s="10"/>
      <c r="K76" s="9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T76"/>
    </row>
    <row r="77" spans="1:46" s="196" customFormat="1" ht="12.75" customHeight="1" x14ac:dyDescent="0.2">
      <c r="A77" s="10"/>
      <c r="B77" s="17"/>
      <c r="C77" s="10"/>
      <c r="D77" s="9"/>
      <c r="E77" s="10"/>
      <c r="F77" s="17"/>
      <c r="G77" s="17"/>
      <c r="H77" s="9"/>
      <c r="I77" s="9"/>
      <c r="J77" s="10"/>
      <c r="K77" s="9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T77"/>
    </row>
    <row r="78" spans="1:46" s="196" customFormat="1" ht="12.75" customHeight="1" x14ac:dyDescent="0.2">
      <c r="A78" s="10"/>
      <c r="B78" s="17"/>
      <c r="C78" s="10"/>
      <c r="D78" s="9"/>
      <c r="E78" s="10"/>
      <c r="F78" s="17"/>
      <c r="G78" s="17"/>
      <c r="H78" s="9"/>
      <c r="I78" s="9"/>
      <c r="J78" s="10"/>
      <c r="K78" s="9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T78"/>
    </row>
    <row r="79" spans="1:46" s="196" customFormat="1" ht="12.75" customHeight="1" x14ac:dyDescent="0.2">
      <c r="A79" s="10"/>
      <c r="B79" s="17"/>
      <c r="C79" s="10"/>
      <c r="D79" s="9"/>
      <c r="E79" s="10"/>
      <c r="F79" s="17"/>
      <c r="G79" s="17"/>
      <c r="H79" s="9"/>
      <c r="I79" s="9"/>
      <c r="J79" s="10"/>
      <c r="K79" s="9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T79"/>
    </row>
    <row r="80" spans="1:46" s="196" customFormat="1" ht="12.75" customHeight="1" x14ac:dyDescent="0.2">
      <c r="A80" s="10"/>
      <c r="B80" s="17"/>
      <c r="C80" s="10"/>
      <c r="D80" s="9"/>
      <c r="E80" s="10"/>
      <c r="F80" s="17"/>
      <c r="G80" s="17"/>
      <c r="H80" s="9"/>
      <c r="I80" s="9"/>
      <c r="J80" s="10"/>
      <c r="K80" s="9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T80"/>
    </row>
    <row r="81" spans="1:46" s="196" customFormat="1" ht="12.75" customHeight="1" x14ac:dyDescent="0.2">
      <c r="A81" s="10"/>
      <c r="B81" s="17"/>
      <c r="C81" s="10"/>
      <c r="D81" s="9"/>
      <c r="E81" s="10"/>
      <c r="F81" s="17"/>
      <c r="G81" s="17"/>
      <c r="H81" s="9"/>
      <c r="I81" s="9"/>
      <c r="J81" s="10"/>
      <c r="K81" s="9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T81"/>
    </row>
    <row r="82" spans="1:46" s="196" customFormat="1" ht="12.75" customHeight="1" x14ac:dyDescent="0.2">
      <c r="A82" s="10"/>
      <c r="B82" s="17"/>
      <c r="C82" s="10"/>
      <c r="D82" s="9"/>
      <c r="E82" s="10"/>
      <c r="F82" s="17"/>
      <c r="G82" s="17"/>
      <c r="H82" s="9"/>
      <c r="I82" s="9"/>
      <c r="J82" s="10"/>
      <c r="K82" s="9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T82"/>
    </row>
    <row r="83" spans="1:46" s="196" customFormat="1" ht="12.75" customHeight="1" x14ac:dyDescent="0.2">
      <c r="A83" s="10"/>
      <c r="B83" s="17"/>
      <c r="C83" s="10"/>
      <c r="D83" s="9"/>
      <c r="E83" s="10"/>
      <c r="F83" s="17"/>
      <c r="G83" s="17"/>
      <c r="H83" s="9"/>
      <c r="I83" s="9"/>
      <c r="J83" s="10"/>
      <c r="K83" s="9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T83"/>
    </row>
    <row r="84" spans="1:46" s="196" customFormat="1" ht="12.75" customHeight="1" x14ac:dyDescent="0.2">
      <c r="A84" s="10"/>
      <c r="B84" s="17"/>
      <c r="C84" s="10"/>
      <c r="D84" s="9"/>
      <c r="E84" s="10"/>
      <c r="F84" s="17"/>
      <c r="G84" s="17"/>
      <c r="H84" s="9"/>
      <c r="I84" s="9"/>
      <c r="J84" s="10"/>
      <c r="K84" s="9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T84"/>
    </row>
    <row r="85" spans="1:46" s="196" customFormat="1" ht="12.75" customHeight="1" x14ac:dyDescent="0.2">
      <c r="A85" s="10"/>
      <c r="B85" s="17"/>
      <c r="C85" s="10"/>
      <c r="D85" s="9"/>
      <c r="E85" s="10"/>
      <c r="F85" s="17"/>
      <c r="G85" s="17"/>
      <c r="H85" s="9"/>
      <c r="I85" s="9"/>
      <c r="J85" s="10"/>
      <c r="K85" s="9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T85"/>
    </row>
    <row r="86" spans="1:46" s="196" customFormat="1" ht="12.75" customHeight="1" x14ac:dyDescent="0.2">
      <c r="A86" s="10"/>
      <c r="B86" s="17"/>
      <c r="C86" s="10"/>
      <c r="D86" s="9"/>
      <c r="E86" s="10"/>
      <c r="F86" s="17"/>
      <c r="G86" s="17"/>
      <c r="H86" s="9"/>
      <c r="I86" s="9"/>
      <c r="J86" s="10"/>
      <c r="K86" s="9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T86"/>
    </row>
    <row r="87" spans="1:46" s="196" customFormat="1" ht="12.75" customHeight="1" x14ac:dyDescent="0.2">
      <c r="A87" s="10"/>
      <c r="B87" s="17"/>
      <c r="C87" s="10"/>
      <c r="D87" s="9"/>
      <c r="E87" s="10"/>
      <c r="F87" s="17"/>
      <c r="G87" s="17"/>
      <c r="H87" s="9"/>
      <c r="I87" s="9"/>
      <c r="J87" s="10"/>
      <c r="K87" s="9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T87"/>
    </row>
    <row r="88" spans="1:46" s="196" customFormat="1" ht="12.75" customHeight="1" x14ac:dyDescent="0.2">
      <c r="A88" s="10"/>
      <c r="B88" s="17"/>
      <c r="C88" s="10"/>
      <c r="D88" s="9"/>
      <c r="E88" s="10"/>
      <c r="F88" s="17"/>
      <c r="G88" s="17"/>
      <c r="H88" s="9"/>
      <c r="I88" s="9"/>
      <c r="J88" s="10"/>
      <c r="K88" s="9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T88"/>
    </row>
    <row r="89" spans="1:46" s="196" customFormat="1" ht="12.75" customHeight="1" x14ac:dyDescent="0.2">
      <c r="A89" s="10"/>
      <c r="B89" s="17"/>
      <c r="C89" s="10"/>
      <c r="D89" s="9"/>
      <c r="E89" s="10"/>
      <c r="F89" s="17"/>
      <c r="G89" s="17"/>
      <c r="H89" s="9"/>
      <c r="I89" s="9"/>
      <c r="J89" s="10"/>
      <c r="K89" s="9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T89"/>
    </row>
    <row r="90" spans="1:46" s="196" customFormat="1" ht="12.75" customHeight="1" x14ac:dyDescent="0.2">
      <c r="A90" s="10"/>
      <c r="B90" s="17"/>
      <c r="C90" s="10"/>
      <c r="D90" s="9"/>
      <c r="E90" s="10"/>
      <c r="F90" s="17"/>
      <c r="G90" s="17"/>
      <c r="H90" s="9"/>
      <c r="I90" s="9"/>
      <c r="J90" s="10"/>
      <c r="K90" s="9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T90"/>
    </row>
    <row r="91" spans="1:46" s="196" customFormat="1" ht="12.75" customHeight="1" x14ac:dyDescent="0.2">
      <c r="A91" s="10"/>
      <c r="B91" s="17"/>
      <c r="C91" s="10"/>
      <c r="D91" s="9"/>
      <c r="E91" s="10"/>
      <c r="F91" s="17"/>
      <c r="G91" s="17"/>
      <c r="H91" s="9"/>
      <c r="I91" s="9"/>
      <c r="J91" s="10"/>
      <c r="K91" s="9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T91"/>
    </row>
    <row r="92" spans="1:46" s="196" customFormat="1" ht="12.75" customHeight="1" x14ac:dyDescent="0.2">
      <c r="A92" s="10"/>
      <c r="B92" s="17"/>
      <c r="C92" s="10"/>
      <c r="D92" s="9"/>
      <c r="E92" s="10"/>
      <c r="F92" s="17"/>
      <c r="G92" s="17"/>
      <c r="H92" s="9"/>
      <c r="I92" s="9"/>
      <c r="J92" s="10"/>
      <c r="K92" s="9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T92"/>
    </row>
    <row r="93" spans="1:46" s="196" customFormat="1" ht="12.75" customHeight="1" x14ac:dyDescent="0.2">
      <c r="A93" s="10"/>
      <c r="B93" s="17"/>
      <c r="C93" s="10"/>
      <c r="D93" s="9"/>
      <c r="E93" s="10"/>
      <c r="F93" s="17"/>
      <c r="G93" s="17"/>
      <c r="H93" s="9"/>
      <c r="I93" s="9"/>
      <c r="J93" s="10"/>
      <c r="K93" s="9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T93"/>
    </row>
    <row r="94" spans="1:46" s="196" customFormat="1" ht="12.75" customHeight="1" x14ac:dyDescent="0.2">
      <c r="A94" s="10"/>
      <c r="B94" s="17"/>
      <c r="C94" s="10"/>
      <c r="D94" s="9"/>
      <c r="E94" s="10"/>
      <c r="F94" s="17"/>
      <c r="G94" s="17"/>
      <c r="H94" s="9"/>
      <c r="I94" s="9"/>
      <c r="J94" s="10"/>
      <c r="K94" s="9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T94"/>
    </row>
    <row r="95" spans="1:46" s="196" customFormat="1" ht="12.75" customHeight="1" x14ac:dyDescent="0.2">
      <c r="A95" s="10"/>
      <c r="B95" s="17"/>
      <c r="C95" s="10"/>
      <c r="D95" s="9"/>
      <c r="E95" s="10"/>
      <c r="F95" s="17"/>
      <c r="G95" s="17"/>
      <c r="H95" s="9"/>
      <c r="I95" s="9"/>
      <c r="J95" s="10"/>
      <c r="K95" s="9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T95"/>
    </row>
    <row r="96" spans="1:46" s="196" customFormat="1" ht="12.75" customHeight="1" x14ac:dyDescent="0.2">
      <c r="A96" s="10"/>
      <c r="B96" s="17"/>
      <c r="C96" s="10"/>
      <c r="D96" s="9"/>
      <c r="E96" s="10"/>
      <c r="F96" s="17"/>
      <c r="G96" s="17"/>
      <c r="H96" s="9"/>
      <c r="I96" s="9"/>
      <c r="J96" s="10"/>
      <c r="K96" s="9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T96"/>
    </row>
    <row r="97" spans="1:46" s="196" customFormat="1" ht="12.75" customHeight="1" x14ac:dyDescent="0.2">
      <c r="A97" s="10"/>
      <c r="B97" s="17"/>
      <c r="C97" s="10"/>
      <c r="D97" s="9"/>
      <c r="E97" s="10"/>
      <c r="F97" s="17"/>
      <c r="G97" s="17"/>
      <c r="H97" s="9"/>
      <c r="I97" s="9"/>
      <c r="J97" s="10"/>
      <c r="K97" s="9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T97"/>
    </row>
    <row r="98" spans="1:46" s="196" customFormat="1" ht="12.75" customHeight="1" x14ac:dyDescent="0.2">
      <c r="A98" s="10"/>
      <c r="B98" s="17"/>
      <c r="C98" s="10"/>
      <c r="D98" s="9"/>
      <c r="E98" s="10"/>
      <c r="F98" s="17"/>
      <c r="G98" s="17"/>
      <c r="H98" s="9"/>
      <c r="I98" s="9"/>
      <c r="J98" s="10"/>
      <c r="K98" s="9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T98"/>
    </row>
    <row r="99" spans="1:46" s="196" customFormat="1" ht="12.75" customHeight="1" x14ac:dyDescent="0.2">
      <c r="A99" s="10"/>
      <c r="B99" s="17"/>
      <c r="C99" s="10"/>
      <c r="D99" s="10"/>
      <c r="E99" s="10"/>
      <c r="F99" s="17"/>
      <c r="G99" s="17"/>
      <c r="H99" s="9"/>
      <c r="I99" s="9"/>
      <c r="J99" s="10"/>
      <c r="K99" s="9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T99"/>
    </row>
    <row r="100" spans="1:46" s="196" customFormat="1" ht="12.75" x14ac:dyDescent="0.2">
      <c r="A100" s="10"/>
      <c r="B100" s="17"/>
      <c r="C100" s="10"/>
      <c r="D100" s="10"/>
      <c r="E100" s="10"/>
      <c r="F100" s="10"/>
      <c r="G100" s="10"/>
      <c r="H100" s="9"/>
      <c r="I100" s="9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T100"/>
    </row>
    <row r="101" spans="1:46" s="196" customFormat="1" ht="12.75" x14ac:dyDescent="0.2">
      <c r="A101" s="10"/>
      <c r="B101" s="17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T101"/>
    </row>
    <row r="102" spans="1:46" s="196" customFormat="1" ht="12.75" x14ac:dyDescent="0.2">
      <c r="A102" s="10"/>
      <c r="B102" s="17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T102"/>
    </row>
    <row r="103" spans="1:46" s="196" customFormat="1" ht="12.75" x14ac:dyDescent="0.2">
      <c r="A103" s="10"/>
      <c r="B103" s="17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T103"/>
    </row>
    <row r="104" spans="1:46" s="196" customFormat="1" ht="12.75" x14ac:dyDescent="0.2">
      <c r="A104" s="10"/>
      <c r="B104" s="17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T104"/>
    </row>
    <row r="105" spans="1:46" s="196" customFormat="1" ht="12.75" x14ac:dyDescent="0.2">
      <c r="A105" s="10"/>
      <c r="B105" s="17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T105"/>
    </row>
    <row r="106" spans="1:46" s="196" customFormat="1" ht="12.75" x14ac:dyDescent="0.2">
      <c r="A106" s="10"/>
      <c r="B106" s="17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T106"/>
    </row>
    <row r="107" spans="1:46" s="196" customFormat="1" ht="12.75" x14ac:dyDescent="0.2">
      <c r="A107" s="10"/>
      <c r="B107" s="17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T107"/>
    </row>
    <row r="108" spans="1:46" s="196" customFormat="1" ht="12.75" x14ac:dyDescent="0.2">
      <c r="A108" s="10"/>
      <c r="B108" s="17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T108"/>
    </row>
    <row r="109" spans="1:46" s="196" customFormat="1" ht="12.75" x14ac:dyDescent="0.2">
      <c r="A109" s="10"/>
      <c r="B109" s="17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T109"/>
    </row>
    <row r="110" spans="1:46" s="196" customFormat="1" ht="12.75" x14ac:dyDescent="0.2">
      <c r="A110" s="10"/>
      <c r="B110" s="17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T110"/>
    </row>
    <row r="111" spans="1:46" s="196" customFormat="1" ht="12.75" x14ac:dyDescent="0.2">
      <c r="A111" s="10"/>
      <c r="B111" s="17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T111"/>
    </row>
    <row r="112" spans="1:46" s="196" customFormat="1" ht="12.75" x14ac:dyDescent="0.2">
      <c r="A112" s="10"/>
      <c r="B112" s="17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T112"/>
    </row>
    <row r="113" spans="1:46" s="196" customFormat="1" ht="12.75" x14ac:dyDescent="0.2">
      <c r="A113" s="10"/>
      <c r="B113" s="17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T113"/>
    </row>
    <row r="114" spans="1:46" s="196" customFormat="1" ht="12.75" x14ac:dyDescent="0.2">
      <c r="A114" s="10"/>
      <c r="B114" s="17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T114"/>
    </row>
    <row r="115" spans="1:46" s="196" customFormat="1" ht="12.75" x14ac:dyDescent="0.2">
      <c r="A115" s="10"/>
      <c r="B115" s="17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T115"/>
    </row>
    <row r="116" spans="1:46" s="196" customFormat="1" ht="12.75" x14ac:dyDescent="0.2">
      <c r="A116" s="10"/>
      <c r="B116" s="17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T116"/>
    </row>
    <row r="117" spans="1:46" s="196" customFormat="1" ht="12.75" x14ac:dyDescent="0.2">
      <c r="A117" s="10"/>
      <c r="B117" s="17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T117"/>
    </row>
    <row r="118" spans="1:46" s="196" customFormat="1" ht="12.75" x14ac:dyDescent="0.2">
      <c r="A118" s="10"/>
      <c r="B118" s="17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T118"/>
    </row>
    <row r="119" spans="1:46" s="196" customFormat="1" ht="12.75" x14ac:dyDescent="0.2">
      <c r="A119" s="10"/>
      <c r="B119" s="17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T119"/>
    </row>
    <row r="120" spans="1:46" s="196" customFormat="1" ht="12.75" x14ac:dyDescent="0.2">
      <c r="A120" s="10"/>
      <c r="B120" s="17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T120"/>
    </row>
    <row r="121" spans="1:46" s="196" customFormat="1" ht="12.75" x14ac:dyDescent="0.2">
      <c r="A121" s="10"/>
      <c r="B121" s="17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T121"/>
    </row>
    <row r="122" spans="1:46" s="196" customFormat="1" ht="12.75" x14ac:dyDescent="0.2">
      <c r="A122" s="10"/>
      <c r="B122" s="17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T122"/>
    </row>
    <row r="123" spans="1:46" s="196" customFormat="1" ht="12.75" x14ac:dyDescent="0.2">
      <c r="A123" s="10"/>
      <c r="B123" s="17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T123"/>
    </row>
    <row r="124" spans="1:46" s="196" customFormat="1" ht="12.75" x14ac:dyDescent="0.2">
      <c r="A124" s="10"/>
      <c r="B124" s="17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T124"/>
    </row>
    <row r="125" spans="1:46" s="196" customFormat="1" ht="12.75" x14ac:dyDescent="0.2">
      <c r="A125" s="10"/>
      <c r="B125" s="17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T125"/>
    </row>
    <row r="126" spans="1:46" s="196" customFormat="1" ht="12.75" x14ac:dyDescent="0.2">
      <c r="A126" s="10"/>
      <c r="B126" s="17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T126"/>
    </row>
    <row r="127" spans="1:46" s="196" customFormat="1" ht="12.75" x14ac:dyDescent="0.2">
      <c r="A127" s="10"/>
      <c r="B127" s="17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T127"/>
    </row>
    <row r="128" spans="1:46" s="196" customFormat="1" ht="12.75" x14ac:dyDescent="0.2">
      <c r="A128" s="10"/>
      <c r="B128" s="17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T128"/>
    </row>
    <row r="129" spans="1:46" s="196" customFormat="1" ht="12.75" x14ac:dyDescent="0.2">
      <c r="A129" s="10"/>
      <c r="B129" s="17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T129"/>
    </row>
    <row r="130" spans="1:46" s="196" customFormat="1" ht="12.75" x14ac:dyDescent="0.2">
      <c r="A130" s="10"/>
      <c r="B130" s="17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T130"/>
    </row>
    <row r="131" spans="1:46" s="196" customFormat="1" ht="12.75" x14ac:dyDescent="0.2">
      <c r="A131" s="10"/>
      <c r="B131" s="17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T131"/>
    </row>
    <row r="132" spans="1:46" s="196" customFormat="1" ht="12.75" x14ac:dyDescent="0.2">
      <c r="A132" s="10"/>
      <c r="B132" s="17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T132"/>
    </row>
    <row r="133" spans="1:46" s="196" customFormat="1" ht="12.75" x14ac:dyDescent="0.2">
      <c r="A133" s="10"/>
      <c r="B133" s="17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T133"/>
    </row>
    <row r="134" spans="1:46" s="196" customFormat="1" ht="12.75" x14ac:dyDescent="0.2">
      <c r="A134" s="10"/>
      <c r="B134" s="17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T134"/>
    </row>
    <row r="135" spans="1:46" s="196" customFormat="1" ht="12.75" x14ac:dyDescent="0.2">
      <c r="A135" s="10"/>
      <c r="B135" s="17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T135"/>
    </row>
    <row r="136" spans="1:46" s="196" customFormat="1" ht="12.75" x14ac:dyDescent="0.2">
      <c r="A136" s="10"/>
      <c r="B136" s="17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T136"/>
    </row>
    <row r="137" spans="1:46" s="196" customFormat="1" ht="12.75" x14ac:dyDescent="0.2">
      <c r="A137" s="10"/>
      <c r="B137" s="17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T137"/>
    </row>
    <row r="138" spans="1:46" s="196" customFormat="1" ht="12.75" x14ac:dyDescent="0.2">
      <c r="A138" s="10"/>
      <c r="B138" s="17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T138"/>
    </row>
    <row r="139" spans="1:46" s="196" customFormat="1" ht="12.75" x14ac:dyDescent="0.2">
      <c r="A139" s="10"/>
      <c r="B139" s="17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T139"/>
    </row>
    <row r="140" spans="1:46" s="196" customFormat="1" ht="12.75" x14ac:dyDescent="0.2">
      <c r="A140" s="10"/>
      <c r="B140" s="17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T140"/>
    </row>
    <row r="141" spans="1:46" s="196" customFormat="1" ht="12.75" x14ac:dyDescent="0.2">
      <c r="A141" s="10"/>
      <c r="B141" s="17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T141"/>
    </row>
    <row r="142" spans="1:46" s="196" customFormat="1" ht="12.75" x14ac:dyDescent="0.2">
      <c r="A142" s="10"/>
      <c r="B142" s="17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T142"/>
    </row>
    <row r="143" spans="1:46" s="196" customFormat="1" ht="12.75" x14ac:dyDescent="0.2">
      <c r="A143" s="10"/>
      <c r="B143" s="17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T143"/>
    </row>
    <row r="144" spans="1:46" s="196" customFormat="1" ht="12.75" x14ac:dyDescent="0.2">
      <c r="A144" s="10"/>
      <c r="B144" s="17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T144"/>
    </row>
    <row r="145" spans="1:46" s="196" customFormat="1" ht="12.75" x14ac:dyDescent="0.2">
      <c r="A145" s="10"/>
      <c r="B145" s="17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T145"/>
    </row>
    <row r="146" spans="1:46" s="196" customFormat="1" ht="12.75" x14ac:dyDescent="0.2">
      <c r="A146" s="10"/>
      <c r="B146" s="17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T146"/>
    </row>
    <row r="147" spans="1:46" s="196" customFormat="1" ht="12.75" x14ac:dyDescent="0.2">
      <c r="A147" s="10"/>
      <c r="B147" s="17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T147"/>
    </row>
    <row r="148" spans="1:46" s="196" customFormat="1" ht="12.75" x14ac:dyDescent="0.2">
      <c r="A148" s="10"/>
      <c r="B148" s="17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T148"/>
    </row>
    <row r="149" spans="1:46" s="196" customFormat="1" ht="12.75" x14ac:dyDescent="0.2">
      <c r="A149" s="10"/>
      <c r="B149" s="17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T149"/>
    </row>
    <row r="150" spans="1:46" s="196" customFormat="1" ht="12.75" x14ac:dyDescent="0.2">
      <c r="A150" s="10"/>
      <c r="B150" s="17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T150"/>
    </row>
    <row r="151" spans="1:46" s="196" customFormat="1" ht="12.75" x14ac:dyDescent="0.2">
      <c r="A151" s="10"/>
      <c r="B151" s="17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T151"/>
    </row>
    <row r="152" spans="1:46" s="196" customFormat="1" ht="12.75" x14ac:dyDescent="0.2">
      <c r="A152" s="10"/>
      <c r="B152" s="17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T152"/>
    </row>
    <row r="153" spans="1:46" s="196" customFormat="1" ht="12.75" x14ac:dyDescent="0.2">
      <c r="A153" s="10"/>
      <c r="B153" s="17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T153"/>
    </row>
    <row r="154" spans="1:46" s="196" customFormat="1" ht="12.75" x14ac:dyDescent="0.2">
      <c r="A154" s="10"/>
      <c r="B154" s="17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T154"/>
    </row>
    <row r="155" spans="1:46" s="196" customFormat="1" ht="12.75" x14ac:dyDescent="0.2">
      <c r="A155" s="10"/>
      <c r="B155" s="17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T155"/>
    </row>
    <row r="156" spans="1:46" s="196" customFormat="1" ht="12.75" x14ac:dyDescent="0.2">
      <c r="A156" s="10"/>
      <c r="B156" s="17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T156"/>
    </row>
    <row r="157" spans="1:46" s="196" customFormat="1" ht="12.75" x14ac:dyDescent="0.2">
      <c r="A157" s="10"/>
      <c r="B157" s="17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T157"/>
    </row>
    <row r="158" spans="1:46" s="196" customFormat="1" ht="12.75" x14ac:dyDescent="0.2">
      <c r="A158" s="10"/>
      <c r="B158" s="17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T158"/>
    </row>
    <row r="159" spans="1:46" s="196" customFormat="1" ht="12.75" x14ac:dyDescent="0.2">
      <c r="A159" s="10"/>
      <c r="B159" s="17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T159"/>
    </row>
    <row r="160" spans="1:46" s="196" customFormat="1" ht="12.75" x14ac:dyDescent="0.2">
      <c r="A160" s="10"/>
      <c r="B160" s="17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T160"/>
    </row>
    <row r="161" spans="1:46" s="196" customFormat="1" ht="12.75" x14ac:dyDescent="0.2">
      <c r="A161" s="10"/>
      <c r="B161" s="17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T161"/>
    </row>
    <row r="162" spans="1:46" s="196" customFormat="1" ht="12.75" x14ac:dyDescent="0.2">
      <c r="A162" s="10"/>
      <c r="B162" s="17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T162"/>
    </row>
    <row r="163" spans="1:46" s="196" customFormat="1" ht="12.75" x14ac:dyDescent="0.2">
      <c r="A163" s="10"/>
      <c r="B163" s="17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T163"/>
    </row>
    <row r="164" spans="1:46" s="196" customFormat="1" ht="12.75" x14ac:dyDescent="0.2">
      <c r="A164" s="10"/>
      <c r="B164" s="17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T164"/>
    </row>
    <row r="165" spans="1:46" s="196" customFormat="1" ht="12.75" x14ac:dyDescent="0.2">
      <c r="A165" s="10"/>
      <c r="B165" s="17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T165"/>
    </row>
    <row r="166" spans="1:46" s="196" customFormat="1" ht="12.75" x14ac:dyDescent="0.2">
      <c r="A166" s="10"/>
      <c r="B166" s="17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T166"/>
    </row>
    <row r="167" spans="1:46" s="196" customFormat="1" ht="12.75" x14ac:dyDescent="0.2">
      <c r="A167" s="10"/>
      <c r="B167" s="17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T167"/>
    </row>
    <row r="168" spans="1:46" s="196" customFormat="1" ht="12.75" x14ac:dyDescent="0.2">
      <c r="A168" s="10"/>
      <c r="B168" s="17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T168"/>
    </row>
    <row r="169" spans="1:46" s="196" customFormat="1" ht="12.75" x14ac:dyDescent="0.2">
      <c r="A169" s="10"/>
      <c r="B169" s="17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T169"/>
    </row>
    <row r="170" spans="1:46" s="196" customFormat="1" ht="12.75" x14ac:dyDescent="0.2">
      <c r="A170" s="10"/>
      <c r="B170" s="17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T170"/>
    </row>
    <row r="171" spans="1:46" s="196" customFormat="1" ht="12.75" x14ac:dyDescent="0.2">
      <c r="A171" s="10"/>
      <c r="B171" s="17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T171"/>
    </row>
    <row r="172" spans="1:46" s="196" customFormat="1" ht="12.75" x14ac:dyDescent="0.2">
      <c r="A172" s="10"/>
      <c r="B172" s="17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T172"/>
    </row>
    <row r="173" spans="1:46" s="196" customFormat="1" ht="12.75" x14ac:dyDescent="0.2">
      <c r="A173" s="10"/>
      <c r="B173" s="17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T173"/>
    </row>
    <row r="174" spans="1:46" s="196" customFormat="1" ht="12.75" x14ac:dyDescent="0.2">
      <c r="A174" s="10"/>
      <c r="B174" s="17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T174"/>
    </row>
    <row r="175" spans="1:46" s="196" customFormat="1" ht="12.75" x14ac:dyDescent="0.2">
      <c r="A175" s="10"/>
      <c r="B175" s="17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T175"/>
    </row>
    <row r="176" spans="1:46" s="196" customFormat="1" ht="12.75" x14ac:dyDescent="0.2">
      <c r="A176" s="10"/>
      <c r="B176" s="17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T176"/>
    </row>
    <row r="177" spans="1:46" s="196" customFormat="1" ht="12.75" x14ac:dyDescent="0.2">
      <c r="A177" s="10"/>
      <c r="B177" s="17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T177"/>
    </row>
    <row r="178" spans="1:46" s="196" customFormat="1" ht="12.75" x14ac:dyDescent="0.2">
      <c r="A178" s="10"/>
      <c r="B178" s="17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T178"/>
    </row>
    <row r="179" spans="1:46" s="196" customFormat="1" ht="12.75" x14ac:dyDescent="0.2">
      <c r="A179" s="10"/>
      <c r="B179" s="17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T179"/>
    </row>
    <row r="180" spans="1:46" s="196" customFormat="1" ht="12.75" x14ac:dyDescent="0.2">
      <c r="A180" s="10"/>
      <c r="B180" s="17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T180"/>
    </row>
    <row r="181" spans="1:46" s="196" customFormat="1" ht="12.75" x14ac:dyDescent="0.2">
      <c r="A181" s="10"/>
      <c r="B181" s="17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T181"/>
    </row>
    <row r="182" spans="1:46" s="196" customFormat="1" ht="12.75" x14ac:dyDescent="0.2">
      <c r="A182" s="10"/>
      <c r="B182" s="17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T182"/>
    </row>
    <row r="183" spans="1:46" s="196" customFormat="1" ht="12.75" x14ac:dyDescent="0.2">
      <c r="A183" s="10"/>
      <c r="B183" s="17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T183"/>
    </row>
    <row r="184" spans="1:46" s="196" customFormat="1" ht="12.75" x14ac:dyDescent="0.2">
      <c r="A184" s="10"/>
      <c r="B184" s="17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T184"/>
    </row>
    <row r="185" spans="1:46" s="196" customFormat="1" ht="12.75" x14ac:dyDescent="0.2">
      <c r="A185" s="10"/>
      <c r="B185" s="17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T185"/>
    </row>
    <row r="186" spans="1:46" s="196" customFormat="1" ht="12.75" x14ac:dyDescent="0.2">
      <c r="A186" s="10"/>
      <c r="B186" s="17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T186"/>
    </row>
    <row r="187" spans="1:46" s="196" customFormat="1" ht="12.75" x14ac:dyDescent="0.2">
      <c r="A187" s="10"/>
      <c r="B187" s="17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T187"/>
    </row>
    <row r="188" spans="1:46" s="196" customFormat="1" ht="12.75" x14ac:dyDescent="0.2">
      <c r="A188" s="10"/>
      <c r="B188" s="17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T188"/>
    </row>
    <row r="189" spans="1:46" s="196" customFormat="1" ht="12.75" x14ac:dyDescent="0.2">
      <c r="A189" s="10"/>
      <c r="B189" s="17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T189"/>
    </row>
    <row r="190" spans="1:46" s="196" customFormat="1" ht="12.75" x14ac:dyDescent="0.2">
      <c r="A190" s="10"/>
      <c r="B190" s="17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T190"/>
    </row>
    <row r="191" spans="1:46" s="196" customFormat="1" ht="12.75" x14ac:dyDescent="0.2">
      <c r="A191" s="10"/>
      <c r="B191" s="17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T191"/>
    </row>
    <row r="192" spans="1:46" s="196" customFormat="1" ht="12.75" x14ac:dyDescent="0.2">
      <c r="A192" s="10"/>
      <c r="B192" s="17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T192"/>
    </row>
    <row r="193" spans="1:46" s="196" customFormat="1" ht="12.75" x14ac:dyDescent="0.2">
      <c r="A193" s="10"/>
      <c r="B193" s="17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T193"/>
    </row>
    <row r="194" spans="1:46" s="196" customFormat="1" ht="12.75" x14ac:dyDescent="0.2">
      <c r="A194" s="10"/>
      <c r="B194" s="17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T194"/>
    </row>
    <row r="195" spans="1:46" s="196" customFormat="1" ht="12.75" x14ac:dyDescent="0.2">
      <c r="A195" s="10"/>
      <c r="B195" s="17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T195"/>
    </row>
    <row r="196" spans="1:46" s="196" customFormat="1" ht="12.75" x14ac:dyDescent="0.2">
      <c r="A196" s="10"/>
      <c r="B196" s="17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T196"/>
    </row>
    <row r="197" spans="1:46" s="196" customFormat="1" ht="12.75" x14ac:dyDescent="0.2">
      <c r="A197" s="10"/>
      <c r="B197" s="17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T197"/>
    </row>
    <row r="198" spans="1:46" s="196" customFormat="1" ht="12.75" x14ac:dyDescent="0.2">
      <c r="A198" s="10"/>
      <c r="B198" s="17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T198"/>
    </row>
    <row r="199" spans="1:46" s="196" customFormat="1" ht="12.75" x14ac:dyDescent="0.2">
      <c r="A199" s="10"/>
      <c r="B199" s="17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T199"/>
    </row>
    <row r="200" spans="1:46" s="196" customFormat="1" ht="12.75" x14ac:dyDescent="0.2">
      <c r="A200" s="10"/>
      <c r="B200" s="17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T200"/>
    </row>
    <row r="201" spans="1:46" s="196" customFormat="1" ht="12.75" x14ac:dyDescent="0.2">
      <c r="A201" s="10"/>
      <c r="B201" s="17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T201"/>
    </row>
    <row r="202" spans="1:46" s="196" customFormat="1" ht="12.75" x14ac:dyDescent="0.2">
      <c r="A202" s="10"/>
      <c r="B202" s="17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T202"/>
    </row>
    <row r="203" spans="1:46" s="196" customFormat="1" ht="12.75" x14ac:dyDescent="0.2">
      <c r="A203" s="10"/>
      <c r="B203" s="17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T203"/>
    </row>
    <row r="204" spans="1:46" s="196" customFormat="1" ht="12.75" x14ac:dyDescent="0.2">
      <c r="A204" s="10"/>
      <c r="B204" s="17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T204"/>
    </row>
    <row r="205" spans="1:46" s="196" customFormat="1" ht="12.75" x14ac:dyDescent="0.2">
      <c r="A205" s="10"/>
      <c r="B205" s="17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T205"/>
    </row>
    <row r="206" spans="1:46" s="196" customFormat="1" ht="12.75" x14ac:dyDescent="0.2">
      <c r="A206" s="10"/>
      <c r="B206" s="17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T206"/>
    </row>
    <row r="207" spans="1:46" s="196" customFormat="1" ht="12.75" x14ac:dyDescent="0.2">
      <c r="A207" s="10"/>
      <c r="B207" s="17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T207"/>
    </row>
    <row r="208" spans="1:46" s="196" customFormat="1" ht="12.75" x14ac:dyDescent="0.2">
      <c r="A208" s="10"/>
      <c r="B208" s="17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T208"/>
    </row>
    <row r="209" spans="1:46" s="196" customFormat="1" ht="12.75" x14ac:dyDescent="0.2">
      <c r="A209" s="10"/>
      <c r="B209" s="17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T209"/>
    </row>
    <row r="210" spans="1:46" s="196" customFormat="1" ht="12.75" x14ac:dyDescent="0.2">
      <c r="A210" s="10"/>
      <c r="B210" s="17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T210"/>
    </row>
    <row r="211" spans="1:46" s="196" customFormat="1" ht="12.75" x14ac:dyDescent="0.2">
      <c r="A211" s="10"/>
      <c r="B211" s="17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T211"/>
    </row>
    <row r="212" spans="1:46" s="196" customFormat="1" ht="12.75" x14ac:dyDescent="0.2">
      <c r="A212" s="10"/>
      <c r="B212" s="17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T212"/>
    </row>
    <row r="213" spans="1:46" s="196" customFormat="1" ht="12.75" x14ac:dyDescent="0.2">
      <c r="A213" s="10"/>
      <c r="B213" s="17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T213"/>
    </row>
    <row r="214" spans="1:46" s="196" customFormat="1" ht="12.75" x14ac:dyDescent="0.2">
      <c r="A214" s="10"/>
      <c r="B214" s="17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T214"/>
    </row>
    <row r="215" spans="1:46" s="196" customFormat="1" ht="12.75" x14ac:dyDescent="0.2">
      <c r="A215" s="10"/>
      <c r="B215" s="17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T215"/>
    </row>
    <row r="216" spans="1:46" s="196" customFormat="1" ht="12.75" x14ac:dyDescent="0.2">
      <c r="A216" s="10"/>
      <c r="B216" s="17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T216"/>
    </row>
    <row r="217" spans="1:46" s="196" customFormat="1" ht="12.75" x14ac:dyDescent="0.2">
      <c r="A217" s="10"/>
      <c r="B217" s="17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T217"/>
    </row>
    <row r="218" spans="1:46" s="196" customFormat="1" ht="12.75" x14ac:dyDescent="0.2">
      <c r="A218" s="10"/>
      <c r="B218" s="17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T218"/>
    </row>
    <row r="219" spans="1:46" s="196" customFormat="1" ht="12.75" x14ac:dyDescent="0.2">
      <c r="A219" s="10"/>
      <c r="B219" s="17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T219"/>
    </row>
    <row r="220" spans="1:46" s="196" customFormat="1" ht="12.75" x14ac:dyDescent="0.2">
      <c r="A220" s="10"/>
      <c r="B220" s="17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T220"/>
    </row>
    <row r="221" spans="1:46" s="196" customFormat="1" ht="12.75" x14ac:dyDescent="0.2">
      <c r="A221" s="10"/>
      <c r="B221" s="17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T221"/>
    </row>
    <row r="222" spans="1:46" s="196" customFormat="1" ht="12.75" x14ac:dyDescent="0.2">
      <c r="A222" s="10"/>
      <c r="B222" s="17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T222"/>
    </row>
    <row r="223" spans="1:46" s="196" customFormat="1" ht="12.75" x14ac:dyDescent="0.2">
      <c r="A223" s="10"/>
      <c r="B223" s="17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T223"/>
    </row>
    <row r="224" spans="1:46" s="196" customFormat="1" ht="12.75" x14ac:dyDescent="0.2">
      <c r="A224" s="10"/>
      <c r="B224" s="17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T224"/>
    </row>
    <row r="225" spans="1:46" s="196" customFormat="1" ht="12.75" x14ac:dyDescent="0.2">
      <c r="A225" s="10"/>
      <c r="B225" s="17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T225"/>
    </row>
    <row r="226" spans="1:46" s="196" customFormat="1" ht="12.75" x14ac:dyDescent="0.2">
      <c r="A226" s="10"/>
      <c r="B226" s="17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T226"/>
    </row>
    <row r="227" spans="1:46" s="196" customFormat="1" ht="12.75" x14ac:dyDescent="0.2">
      <c r="A227" s="10"/>
      <c r="B227" s="17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T227"/>
    </row>
    <row r="228" spans="1:46" s="196" customFormat="1" ht="12.75" x14ac:dyDescent="0.2">
      <c r="A228" s="10"/>
      <c r="B228" s="17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T228"/>
    </row>
    <row r="229" spans="1:46" s="196" customFormat="1" ht="12.75" x14ac:dyDescent="0.2">
      <c r="A229" s="10"/>
      <c r="B229" s="17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T229"/>
    </row>
    <row r="230" spans="1:46" s="196" customFormat="1" ht="12.75" x14ac:dyDescent="0.2">
      <c r="A230" s="10"/>
      <c r="B230" s="17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T230"/>
    </row>
    <row r="231" spans="1:46" s="196" customFormat="1" ht="12.75" x14ac:dyDescent="0.2">
      <c r="A231" s="10"/>
      <c r="B231" s="17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T231"/>
    </row>
    <row r="232" spans="1:46" s="196" customFormat="1" ht="12.75" x14ac:dyDescent="0.2">
      <c r="A232" s="10"/>
      <c r="B232" s="17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T232"/>
    </row>
    <row r="233" spans="1:46" s="196" customFormat="1" ht="12.75" x14ac:dyDescent="0.2">
      <c r="A233" s="10"/>
      <c r="B233" s="17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T233"/>
    </row>
    <row r="234" spans="1:46" s="196" customFormat="1" ht="12.75" x14ac:dyDescent="0.2">
      <c r="A234" s="10"/>
      <c r="B234" s="17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T234"/>
    </row>
    <row r="235" spans="1:46" s="196" customFormat="1" ht="12.75" x14ac:dyDescent="0.2">
      <c r="A235" s="10"/>
      <c r="B235" s="17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T235"/>
    </row>
    <row r="236" spans="1:46" s="196" customFormat="1" ht="12.75" x14ac:dyDescent="0.2">
      <c r="A236" s="10"/>
      <c r="B236" s="17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T236"/>
    </row>
    <row r="237" spans="1:46" s="196" customFormat="1" ht="12.75" x14ac:dyDescent="0.2">
      <c r="A237" s="10"/>
      <c r="B237" s="17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T237"/>
    </row>
    <row r="238" spans="1:46" s="196" customFormat="1" ht="12.75" x14ac:dyDescent="0.2">
      <c r="A238" s="10"/>
      <c r="B238" s="17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T238"/>
    </row>
    <row r="239" spans="1:46" s="196" customFormat="1" ht="12.75" x14ac:dyDescent="0.2">
      <c r="A239" s="10"/>
      <c r="B239" s="17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T239"/>
    </row>
    <row r="240" spans="1:46" s="196" customFormat="1" ht="12.75" x14ac:dyDescent="0.2">
      <c r="A240" s="10"/>
      <c r="B240" s="17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T240"/>
    </row>
    <row r="241" spans="1:46" s="196" customFormat="1" ht="12.75" x14ac:dyDescent="0.2">
      <c r="A241" s="10"/>
      <c r="B241" s="17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T241"/>
    </row>
    <row r="242" spans="1:46" s="196" customFormat="1" ht="12.75" x14ac:dyDescent="0.2">
      <c r="A242" s="10"/>
      <c r="B242" s="17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T242"/>
    </row>
    <row r="243" spans="1:46" s="196" customFormat="1" ht="12.75" x14ac:dyDescent="0.2">
      <c r="A243" s="10"/>
      <c r="B243" s="17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T243"/>
    </row>
    <row r="244" spans="1:46" s="196" customFormat="1" ht="12.75" x14ac:dyDescent="0.2">
      <c r="A244" s="10"/>
      <c r="B244" s="17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T244"/>
    </row>
    <row r="245" spans="1:46" s="196" customFormat="1" ht="12.75" x14ac:dyDescent="0.2">
      <c r="A245" s="10"/>
      <c r="B245" s="17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T245"/>
    </row>
    <row r="246" spans="1:46" s="196" customFormat="1" ht="12.75" x14ac:dyDescent="0.2">
      <c r="A246" s="10"/>
      <c r="B246" s="17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T246"/>
    </row>
    <row r="247" spans="1:46" s="196" customFormat="1" ht="12.75" x14ac:dyDescent="0.2">
      <c r="A247" s="10"/>
      <c r="B247" s="17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T247"/>
    </row>
    <row r="248" spans="1:46" s="196" customFormat="1" ht="12.75" x14ac:dyDescent="0.2">
      <c r="A248" s="10"/>
      <c r="B248" s="17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T248"/>
    </row>
    <row r="249" spans="1:46" s="196" customFormat="1" ht="12.75" x14ac:dyDescent="0.2">
      <c r="A249" s="10"/>
      <c r="B249" s="17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T249"/>
    </row>
    <row r="250" spans="1:46" s="196" customFormat="1" ht="12.75" x14ac:dyDescent="0.2">
      <c r="A250" s="10"/>
      <c r="B250" s="17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T250"/>
    </row>
    <row r="251" spans="1:46" s="196" customFormat="1" ht="12.75" x14ac:dyDescent="0.2">
      <c r="A251" s="10"/>
      <c r="B251" s="17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T251"/>
    </row>
    <row r="252" spans="1:46" s="196" customFormat="1" ht="12.75" x14ac:dyDescent="0.2">
      <c r="A252" s="10"/>
      <c r="B252" s="17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T252"/>
    </row>
    <row r="253" spans="1:46" s="196" customFormat="1" ht="12.75" x14ac:dyDescent="0.2">
      <c r="A253" s="10"/>
      <c r="B253" s="17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T253"/>
    </row>
    <row r="254" spans="1:46" s="196" customFormat="1" ht="12.75" x14ac:dyDescent="0.2">
      <c r="A254" s="10"/>
      <c r="B254" s="17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T254"/>
    </row>
    <row r="255" spans="1:46" s="196" customFormat="1" ht="12.75" x14ac:dyDescent="0.2">
      <c r="A255" s="10"/>
      <c r="B255" s="17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T255"/>
    </row>
    <row r="256" spans="1:46" s="196" customFormat="1" ht="12.75" x14ac:dyDescent="0.2">
      <c r="A256" s="10"/>
      <c r="B256" s="17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T256"/>
    </row>
    <row r="257" spans="1:46" s="196" customFormat="1" ht="12.75" x14ac:dyDescent="0.2">
      <c r="A257" s="10"/>
      <c r="B257" s="17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T257"/>
    </row>
    <row r="258" spans="1:46" s="196" customFormat="1" ht="12.75" x14ac:dyDescent="0.2">
      <c r="A258" s="10"/>
      <c r="B258" s="17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T258"/>
    </row>
    <row r="259" spans="1:46" s="196" customFormat="1" ht="12.75" x14ac:dyDescent="0.2">
      <c r="A259" s="10"/>
      <c r="B259" s="17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T259"/>
    </row>
    <row r="260" spans="1:46" s="196" customFormat="1" ht="12.75" x14ac:dyDescent="0.2">
      <c r="A260" s="10"/>
      <c r="B260" s="17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T260"/>
    </row>
    <row r="261" spans="1:46" s="196" customFormat="1" ht="12.75" x14ac:dyDescent="0.2">
      <c r="A261" s="10"/>
      <c r="B261" s="17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T261"/>
    </row>
    <row r="262" spans="1:46" s="196" customFormat="1" ht="12.75" x14ac:dyDescent="0.2">
      <c r="A262" s="10"/>
      <c r="B262" s="17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T262"/>
    </row>
    <row r="263" spans="1:46" s="196" customFormat="1" ht="12.75" x14ac:dyDescent="0.2">
      <c r="A263" s="10"/>
      <c r="B263" s="17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T263"/>
    </row>
    <row r="264" spans="1:46" s="196" customFormat="1" ht="12.75" x14ac:dyDescent="0.2">
      <c r="A264" s="10"/>
      <c r="B264" s="17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T264"/>
    </row>
    <row r="265" spans="1:46" s="196" customFormat="1" ht="12.75" x14ac:dyDescent="0.2">
      <c r="A265" s="10"/>
      <c r="B265" s="17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T265"/>
    </row>
    <row r="266" spans="1:46" s="196" customFormat="1" ht="12.75" x14ac:dyDescent="0.2">
      <c r="A266" s="10"/>
      <c r="B266" s="17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T266"/>
    </row>
    <row r="267" spans="1:46" s="196" customFormat="1" ht="12.75" x14ac:dyDescent="0.2">
      <c r="A267" s="10"/>
      <c r="B267" s="17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T267"/>
    </row>
    <row r="268" spans="1:46" s="196" customFormat="1" ht="12.75" x14ac:dyDescent="0.2">
      <c r="A268" s="10"/>
      <c r="B268" s="17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T268"/>
    </row>
    <row r="269" spans="1:46" s="196" customFormat="1" ht="12.75" x14ac:dyDescent="0.2">
      <c r="A269" s="10"/>
      <c r="B269" s="17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T269"/>
    </row>
    <row r="270" spans="1:46" s="196" customFormat="1" ht="12.75" x14ac:dyDescent="0.2">
      <c r="A270" s="10"/>
      <c r="B270" s="17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T270"/>
    </row>
    <row r="271" spans="1:46" s="196" customFormat="1" ht="12.75" x14ac:dyDescent="0.2">
      <c r="A271" s="10"/>
      <c r="B271" s="17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T271"/>
    </row>
    <row r="272" spans="1:46" s="196" customFormat="1" ht="12.75" x14ac:dyDescent="0.2">
      <c r="A272" s="10"/>
      <c r="B272" s="17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T272"/>
    </row>
    <row r="273" spans="1:46" s="196" customFormat="1" ht="12.75" x14ac:dyDescent="0.2">
      <c r="A273" s="10"/>
      <c r="B273" s="17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T273"/>
    </row>
    <row r="274" spans="1:46" s="196" customFormat="1" ht="12.75" x14ac:dyDescent="0.2">
      <c r="A274" s="10"/>
      <c r="B274" s="17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T274"/>
    </row>
    <row r="275" spans="1:46" s="196" customFormat="1" ht="12.75" x14ac:dyDescent="0.2">
      <c r="A275" s="10"/>
      <c r="B275" s="17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T275"/>
    </row>
    <row r="276" spans="1:46" s="196" customFormat="1" ht="12.75" x14ac:dyDescent="0.2">
      <c r="A276" s="10"/>
      <c r="B276" s="17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T276"/>
    </row>
    <row r="277" spans="1:46" s="196" customFormat="1" ht="12.75" x14ac:dyDescent="0.2">
      <c r="A277" s="10"/>
      <c r="B277" s="17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T277"/>
    </row>
    <row r="278" spans="1:46" s="196" customFormat="1" ht="12.75" x14ac:dyDescent="0.2">
      <c r="A278" s="10"/>
      <c r="B278" s="17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T278"/>
    </row>
    <row r="279" spans="1:46" s="196" customFormat="1" ht="12.75" x14ac:dyDescent="0.2">
      <c r="A279" s="10"/>
      <c r="B279" s="17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T279"/>
    </row>
    <row r="280" spans="1:46" s="196" customFormat="1" ht="12.75" x14ac:dyDescent="0.2">
      <c r="A280" s="10"/>
      <c r="B280" s="17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T280"/>
    </row>
    <row r="281" spans="1:46" s="196" customFormat="1" ht="12.75" x14ac:dyDescent="0.2">
      <c r="A281" s="10"/>
      <c r="B281" s="17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T281"/>
    </row>
    <row r="282" spans="1:46" s="196" customFormat="1" ht="12.75" x14ac:dyDescent="0.2">
      <c r="A282" s="10"/>
      <c r="B282" s="17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T282"/>
    </row>
    <row r="283" spans="1:46" s="196" customFormat="1" ht="12.75" x14ac:dyDescent="0.2">
      <c r="A283" s="10"/>
      <c r="B283" s="17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T283"/>
    </row>
    <row r="284" spans="1:46" s="196" customFormat="1" ht="12.75" x14ac:dyDescent="0.2">
      <c r="A284" s="10"/>
      <c r="B284" s="17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T284"/>
    </row>
    <row r="285" spans="1:46" s="196" customFormat="1" ht="12.75" x14ac:dyDescent="0.2">
      <c r="A285" s="10"/>
      <c r="B285" s="17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T285"/>
    </row>
    <row r="286" spans="1:46" s="196" customFormat="1" ht="12.75" x14ac:dyDescent="0.2">
      <c r="A286" s="10"/>
      <c r="B286" s="17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T286"/>
    </row>
    <row r="287" spans="1:46" s="196" customFormat="1" ht="12.75" x14ac:dyDescent="0.2">
      <c r="A287" s="10"/>
      <c r="B287" s="17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T287"/>
    </row>
    <row r="288" spans="1:46" s="196" customFormat="1" ht="12.75" x14ac:dyDescent="0.2">
      <c r="A288" s="10"/>
      <c r="B288" s="17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T288"/>
    </row>
    <row r="289" spans="1:46" s="196" customFormat="1" ht="12.75" x14ac:dyDescent="0.2">
      <c r="A289" s="10"/>
      <c r="B289" s="17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T289"/>
    </row>
    <row r="290" spans="1:46" s="196" customFormat="1" ht="12.75" x14ac:dyDescent="0.2">
      <c r="A290" s="10"/>
      <c r="B290" s="17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T290"/>
    </row>
    <row r="291" spans="1:46" s="196" customFormat="1" ht="12.75" x14ac:dyDescent="0.2">
      <c r="A291" s="10"/>
      <c r="B291" s="17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T291"/>
    </row>
    <row r="292" spans="1:46" s="196" customFormat="1" ht="12.75" x14ac:dyDescent="0.2">
      <c r="A292" s="10"/>
      <c r="B292" s="17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T292"/>
    </row>
    <row r="293" spans="1:46" s="196" customFormat="1" ht="12.75" x14ac:dyDescent="0.2">
      <c r="A293" s="10"/>
      <c r="B293" s="17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T293"/>
    </row>
    <row r="294" spans="1:46" s="196" customFormat="1" ht="12.75" x14ac:dyDescent="0.2">
      <c r="A294" s="10"/>
      <c r="B294" s="17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T294"/>
    </row>
    <row r="295" spans="1:46" s="196" customFormat="1" ht="12.75" x14ac:dyDescent="0.2">
      <c r="A295" s="10"/>
      <c r="B295" s="17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T295"/>
    </row>
    <row r="296" spans="1:46" s="196" customFormat="1" ht="12.75" x14ac:dyDescent="0.2">
      <c r="A296" s="10"/>
      <c r="B296" s="17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T296"/>
    </row>
    <row r="297" spans="1:46" s="196" customFormat="1" ht="12.75" x14ac:dyDescent="0.2">
      <c r="A297" s="10"/>
      <c r="B297" s="17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T297"/>
    </row>
    <row r="298" spans="1:46" s="196" customFormat="1" ht="12.75" x14ac:dyDescent="0.2">
      <c r="A298" s="10"/>
      <c r="B298" s="17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T298"/>
    </row>
    <row r="299" spans="1:46" s="196" customFormat="1" ht="12.75" x14ac:dyDescent="0.2">
      <c r="A299" s="10"/>
      <c r="B299" s="17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T299"/>
    </row>
    <row r="300" spans="1:46" s="196" customFormat="1" ht="12.75" x14ac:dyDescent="0.2">
      <c r="A300" s="10"/>
      <c r="B300" s="17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T300"/>
    </row>
    <row r="301" spans="1:46" s="196" customFormat="1" ht="12.75" x14ac:dyDescent="0.2">
      <c r="A301" s="10"/>
      <c r="B301" s="17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T301"/>
    </row>
    <row r="302" spans="1:46" s="196" customFormat="1" ht="12.75" x14ac:dyDescent="0.2">
      <c r="A302" s="10"/>
      <c r="B302" s="17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T302"/>
    </row>
    <row r="303" spans="1:46" s="196" customFormat="1" ht="12.75" x14ac:dyDescent="0.2">
      <c r="A303" s="10"/>
      <c r="B303" s="17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T303"/>
    </row>
    <row r="304" spans="1:46" s="196" customFormat="1" ht="12.75" x14ac:dyDescent="0.2">
      <c r="A304" s="10"/>
      <c r="B304" s="17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T304"/>
    </row>
    <row r="305" spans="1:46" s="196" customFormat="1" ht="12.75" x14ac:dyDescent="0.2">
      <c r="A305" s="10"/>
      <c r="B305" s="17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T305"/>
    </row>
    <row r="306" spans="1:46" s="196" customFormat="1" ht="12.75" x14ac:dyDescent="0.2">
      <c r="A306" s="10"/>
      <c r="B306" s="17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T306"/>
    </row>
    <row r="307" spans="1:46" s="196" customFormat="1" ht="12.75" x14ac:dyDescent="0.2">
      <c r="A307" s="10"/>
      <c r="B307" s="17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T307"/>
    </row>
    <row r="308" spans="1:46" s="196" customFormat="1" ht="12.75" x14ac:dyDescent="0.2">
      <c r="A308" s="10"/>
      <c r="B308" s="17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T308"/>
    </row>
    <row r="309" spans="1:46" s="196" customFormat="1" ht="12.75" x14ac:dyDescent="0.2">
      <c r="A309" s="10"/>
      <c r="B309" s="17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T309"/>
    </row>
    <row r="310" spans="1:46" s="196" customFormat="1" ht="12.75" x14ac:dyDescent="0.2">
      <c r="A310" s="10"/>
      <c r="B310" s="17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T310"/>
    </row>
    <row r="311" spans="1:46" s="196" customFormat="1" ht="12.75" x14ac:dyDescent="0.2">
      <c r="A311" s="10"/>
      <c r="B311" s="17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T311"/>
    </row>
    <row r="312" spans="1:46" s="196" customFormat="1" ht="12.75" x14ac:dyDescent="0.2">
      <c r="A312" s="10"/>
      <c r="B312" s="17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T312"/>
    </row>
    <row r="313" spans="1:46" s="196" customFormat="1" ht="12.75" x14ac:dyDescent="0.2">
      <c r="A313" s="10"/>
      <c r="B313" s="17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T313"/>
    </row>
    <row r="314" spans="1:46" s="196" customFormat="1" ht="12.75" x14ac:dyDescent="0.2">
      <c r="A314" s="10"/>
      <c r="B314" s="17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T314"/>
    </row>
    <row r="315" spans="1:46" s="196" customFormat="1" ht="12.75" x14ac:dyDescent="0.2">
      <c r="A315" s="10"/>
      <c r="B315" s="17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T315"/>
    </row>
    <row r="316" spans="1:46" s="196" customFormat="1" ht="12.75" x14ac:dyDescent="0.2">
      <c r="A316" s="10"/>
      <c r="B316" s="17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T316"/>
    </row>
    <row r="317" spans="1:46" s="196" customFormat="1" ht="12.75" x14ac:dyDescent="0.2">
      <c r="A317" s="10"/>
      <c r="B317" s="17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T317"/>
    </row>
    <row r="318" spans="1:46" s="196" customFormat="1" ht="12.75" x14ac:dyDescent="0.2">
      <c r="A318" s="10"/>
      <c r="B318" s="17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T318"/>
    </row>
    <row r="319" spans="1:46" s="196" customFormat="1" ht="12.75" x14ac:dyDescent="0.2">
      <c r="A319" s="10"/>
      <c r="B319" s="17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T319"/>
    </row>
    <row r="320" spans="1:46" s="196" customFormat="1" ht="12.75" x14ac:dyDescent="0.2">
      <c r="A320" s="10"/>
      <c r="B320" s="17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T320"/>
    </row>
    <row r="321" spans="1:46" s="196" customFormat="1" ht="12.75" x14ac:dyDescent="0.2">
      <c r="A321" s="10"/>
      <c r="B321" s="17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T321"/>
    </row>
    <row r="322" spans="1:46" s="196" customFormat="1" ht="12.75" x14ac:dyDescent="0.2">
      <c r="A322" s="10"/>
      <c r="B322" s="17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T322"/>
    </row>
    <row r="323" spans="1:46" s="196" customFormat="1" ht="12.75" x14ac:dyDescent="0.2">
      <c r="A323" s="10"/>
      <c r="B323" s="17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T323"/>
    </row>
    <row r="324" spans="1:46" s="196" customFormat="1" ht="12.75" x14ac:dyDescent="0.2">
      <c r="A324" s="10"/>
      <c r="B324" s="17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T324"/>
    </row>
    <row r="325" spans="1:46" s="196" customFormat="1" ht="12.75" x14ac:dyDescent="0.2">
      <c r="A325" s="10"/>
      <c r="B325" s="17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T325"/>
    </row>
    <row r="326" spans="1:46" s="196" customFormat="1" ht="12.75" x14ac:dyDescent="0.2">
      <c r="A326" s="10"/>
      <c r="B326" s="17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T326"/>
    </row>
    <row r="327" spans="1:46" s="196" customFormat="1" ht="12.75" x14ac:dyDescent="0.2">
      <c r="A327" s="10"/>
      <c r="B327" s="17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T327"/>
    </row>
    <row r="328" spans="1:46" s="196" customFormat="1" ht="12.75" x14ac:dyDescent="0.2">
      <c r="A328" s="10"/>
      <c r="B328" s="17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T328"/>
    </row>
    <row r="329" spans="1:46" s="196" customFormat="1" ht="12.75" x14ac:dyDescent="0.2">
      <c r="A329" s="10"/>
      <c r="B329" s="17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T329"/>
    </row>
    <row r="330" spans="1:46" s="196" customFormat="1" ht="12.75" x14ac:dyDescent="0.2">
      <c r="A330" s="10"/>
      <c r="B330" s="17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T330"/>
    </row>
    <row r="331" spans="1:46" s="196" customFormat="1" ht="12.75" x14ac:dyDescent="0.2">
      <c r="A331" s="10"/>
      <c r="B331" s="17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T331"/>
    </row>
    <row r="332" spans="1:46" s="196" customFormat="1" ht="12.75" x14ac:dyDescent="0.2">
      <c r="A332" s="10"/>
      <c r="B332" s="17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T332"/>
    </row>
    <row r="333" spans="1:46" s="196" customFormat="1" ht="12.75" x14ac:dyDescent="0.2">
      <c r="A333" s="10"/>
      <c r="B333" s="17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T333"/>
    </row>
    <row r="334" spans="1:46" s="196" customFormat="1" ht="12.75" x14ac:dyDescent="0.2">
      <c r="A334" s="10"/>
      <c r="B334" s="17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T334"/>
    </row>
    <row r="335" spans="1:46" s="196" customFormat="1" ht="12.75" x14ac:dyDescent="0.2">
      <c r="A335" s="10"/>
      <c r="B335" s="17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T335"/>
    </row>
    <row r="336" spans="1:46" s="196" customFormat="1" ht="12.75" x14ac:dyDescent="0.2">
      <c r="A336" s="10"/>
      <c r="B336" s="17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T336"/>
    </row>
    <row r="337" spans="1:46" s="196" customFormat="1" ht="12.75" x14ac:dyDescent="0.2">
      <c r="A337" s="10"/>
      <c r="B337" s="17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T337"/>
    </row>
    <row r="338" spans="1:46" s="196" customFormat="1" ht="12.75" x14ac:dyDescent="0.2">
      <c r="A338" s="10"/>
      <c r="B338" s="17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T338"/>
    </row>
    <row r="339" spans="1:46" s="196" customFormat="1" ht="12.75" x14ac:dyDescent="0.2">
      <c r="A339" s="10"/>
      <c r="B339" s="17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T339"/>
    </row>
    <row r="340" spans="1:46" s="196" customFormat="1" ht="12.75" x14ac:dyDescent="0.2">
      <c r="A340" s="10"/>
      <c r="B340" s="17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T340"/>
    </row>
    <row r="341" spans="1:46" s="196" customFormat="1" ht="12.75" x14ac:dyDescent="0.2">
      <c r="A341" s="10"/>
      <c r="B341" s="17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T341"/>
    </row>
    <row r="342" spans="1:46" s="196" customFormat="1" ht="12.75" x14ac:dyDescent="0.2">
      <c r="A342" s="10"/>
      <c r="B342" s="17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T342"/>
    </row>
    <row r="343" spans="1:46" s="196" customFormat="1" ht="12.75" x14ac:dyDescent="0.2">
      <c r="A343" s="10"/>
      <c r="B343" s="17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T343"/>
    </row>
    <row r="344" spans="1:46" s="196" customFormat="1" ht="12.75" x14ac:dyDescent="0.2">
      <c r="A344" s="10"/>
      <c r="B344" s="17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T344"/>
    </row>
    <row r="345" spans="1:46" s="196" customFormat="1" ht="12.75" x14ac:dyDescent="0.2">
      <c r="A345" s="10"/>
      <c r="B345" s="17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T345"/>
    </row>
    <row r="346" spans="1:46" s="196" customFormat="1" ht="12.75" x14ac:dyDescent="0.2">
      <c r="A346" s="10"/>
      <c r="B346" s="17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T346"/>
    </row>
    <row r="347" spans="1:46" s="196" customFormat="1" ht="12.75" x14ac:dyDescent="0.2">
      <c r="A347" s="10"/>
      <c r="B347" s="17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T347"/>
    </row>
    <row r="348" spans="1:46" s="196" customFormat="1" ht="12.75" x14ac:dyDescent="0.2">
      <c r="A348" s="10"/>
      <c r="B348" s="17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T348"/>
    </row>
    <row r="349" spans="1:46" s="196" customFormat="1" ht="12.75" x14ac:dyDescent="0.2">
      <c r="A349" s="10"/>
      <c r="B349" s="17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T349"/>
    </row>
    <row r="350" spans="1:46" s="196" customFormat="1" ht="12.75" x14ac:dyDescent="0.2">
      <c r="A350" s="10"/>
      <c r="B350" s="17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T350"/>
    </row>
    <row r="351" spans="1:46" s="196" customFormat="1" ht="12.75" x14ac:dyDescent="0.2">
      <c r="A351" s="10"/>
      <c r="B351" s="17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T351"/>
    </row>
    <row r="352" spans="1:46" s="196" customFormat="1" ht="12.75" x14ac:dyDescent="0.2">
      <c r="A352" s="10"/>
      <c r="B352" s="17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T352"/>
    </row>
    <row r="353" spans="1:46" s="196" customFormat="1" ht="12.75" x14ac:dyDescent="0.2">
      <c r="A353" s="10"/>
      <c r="B353" s="17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T353"/>
    </row>
    <row r="354" spans="1:46" s="196" customFormat="1" ht="12.75" x14ac:dyDescent="0.2">
      <c r="A354" s="10"/>
      <c r="B354" s="17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T354"/>
    </row>
    <row r="355" spans="1:46" s="196" customFormat="1" ht="12.75" x14ac:dyDescent="0.2">
      <c r="A355" s="10"/>
      <c r="B355" s="17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T355"/>
    </row>
    <row r="356" spans="1:46" s="196" customFormat="1" ht="12.75" x14ac:dyDescent="0.2">
      <c r="A356" s="10"/>
      <c r="B356" s="17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T356"/>
    </row>
    <row r="357" spans="1:46" s="196" customFormat="1" ht="12.75" x14ac:dyDescent="0.2">
      <c r="A357" s="10"/>
      <c r="B357" s="17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T357"/>
    </row>
    <row r="358" spans="1:46" s="196" customFormat="1" ht="12.75" x14ac:dyDescent="0.2">
      <c r="A358" s="10"/>
      <c r="B358" s="17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T358"/>
    </row>
    <row r="359" spans="1:46" s="196" customFormat="1" ht="12.75" x14ac:dyDescent="0.2">
      <c r="A359" s="10"/>
      <c r="B359" s="17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T359"/>
    </row>
    <row r="360" spans="1:46" s="196" customFormat="1" ht="12.75" x14ac:dyDescent="0.2">
      <c r="A360" s="10"/>
      <c r="B360" s="17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T360"/>
    </row>
    <row r="361" spans="1:46" s="196" customFormat="1" ht="12.75" x14ac:dyDescent="0.2">
      <c r="A361" s="10"/>
      <c r="B361" s="17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T361"/>
    </row>
    <row r="362" spans="1:46" s="196" customFormat="1" ht="12.75" x14ac:dyDescent="0.2">
      <c r="A362" s="10"/>
      <c r="B362" s="17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T362"/>
    </row>
    <row r="363" spans="1:46" s="196" customFormat="1" ht="12.75" x14ac:dyDescent="0.2">
      <c r="A363" s="10"/>
      <c r="B363" s="17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T363"/>
    </row>
    <row r="364" spans="1:46" s="196" customFormat="1" ht="12.75" x14ac:dyDescent="0.2">
      <c r="A364" s="10"/>
      <c r="B364" s="17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T364"/>
    </row>
    <row r="365" spans="1:46" s="196" customFormat="1" ht="12.75" x14ac:dyDescent="0.2">
      <c r="A365" s="10"/>
      <c r="B365" s="17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T365"/>
    </row>
    <row r="366" spans="1:46" s="196" customFormat="1" ht="12.75" x14ac:dyDescent="0.2">
      <c r="A366" s="10"/>
      <c r="B366" s="17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T366"/>
    </row>
    <row r="367" spans="1:46" s="196" customFormat="1" ht="12.75" x14ac:dyDescent="0.2">
      <c r="A367" s="10"/>
      <c r="B367" s="17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T367"/>
    </row>
    <row r="368" spans="1:46" s="196" customFormat="1" ht="12.75" x14ac:dyDescent="0.2">
      <c r="A368" s="10"/>
      <c r="B368" s="17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T368"/>
    </row>
    <row r="369" spans="1:46" s="196" customFormat="1" ht="12.75" x14ac:dyDescent="0.2">
      <c r="A369" s="10"/>
      <c r="B369" s="17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T369"/>
    </row>
    <row r="370" spans="1:46" s="196" customFormat="1" ht="12.75" x14ac:dyDescent="0.2">
      <c r="A370" s="10"/>
      <c r="B370" s="17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T370"/>
    </row>
    <row r="371" spans="1:46" s="196" customFormat="1" ht="12.75" x14ac:dyDescent="0.2">
      <c r="A371" s="10"/>
      <c r="B371" s="17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T371"/>
    </row>
    <row r="372" spans="1:46" s="196" customFormat="1" ht="12.75" x14ac:dyDescent="0.2">
      <c r="A372" s="10"/>
      <c r="B372" s="17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T372"/>
    </row>
    <row r="373" spans="1:46" s="196" customFormat="1" ht="12.75" x14ac:dyDescent="0.2">
      <c r="A373" s="10"/>
      <c r="B373" s="17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T373"/>
    </row>
    <row r="374" spans="1:46" s="196" customFormat="1" ht="12.75" x14ac:dyDescent="0.2">
      <c r="A374" s="10"/>
      <c r="B374" s="17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T374"/>
    </row>
    <row r="375" spans="1:46" s="196" customFormat="1" ht="12.75" x14ac:dyDescent="0.2">
      <c r="A375" s="10"/>
      <c r="B375" s="17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T375"/>
    </row>
    <row r="376" spans="1:46" s="196" customFormat="1" ht="12.75" x14ac:dyDescent="0.2">
      <c r="A376" s="10"/>
      <c r="B376" s="17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T376"/>
    </row>
    <row r="377" spans="1:46" s="196" customFormat="1" ht="12.75" x14ac:dyDescent="0.2">
      <c r="A377" s="10"/>
      <c r="B377" s="17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T377"/>
    </row>
    <row r="378" spans="1:46" s="196" customFormat="1" ht="12.75" x14ac:dyDescent="0.2">
      <c r="A378" s="10"/>
      <c r="B378" s="17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T378"/>
    </row>
    <row r="379" spans="1:46" s="196" customFormat="1" ht="12.75" x14ac:dyDescent="0.2">
      <c r="A379" s="10"/>
      <c r="B379" s="17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T379"/>
    </row>
    <row r="380" spans="1:46" s="196" customFormat="1" ht="12.75" x14ac:dyDescent="0.2">
      <c r="A380" s="10"/>
      <c r="B380" s="17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T380"/>
    </row>
    <row r="381" spans="1:46" s="196" customFormat="1" ht="12.75" x14ac:dyDescent="0.2">
      <c r="A381" s="10"/>
      <c r="B381" s="17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T381"/>
    </row>
    <row r="382" spans="1:46" s="196" customFormat="1" ht="12.75" x14ac:dyDescent="0.2">
      <c r="A382" s="10"/>
      <c r="B382" s="17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T382"/>
    </row>
    <row r="383" spans="1:46" s="196" customFormat="1" ht="12.75" x14ac:dyDescent="0.2">
      <c r="A383" s="10"/>
      <c r="B383" s="17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T383"/>
    </row>
    <row r="384" spans="1:46" s="196" customFormat="1" ht="12.75" x14ac:dyDescent="0.2">
      <c r="A384" s="10"/>
      <c r="B384" s="17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T384"/>
    </row>
    <row r="385" spans="1:46" s="196" customFormat="1" ht="12.75" x14ac:dyDescent="0.2">
      <c r="A385" s="10"/>
      <c r="B385" s="17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T385"/>
    </row>
    <row r="386" spans="1:46" s="196" customFormat="1" ht="12.75" x14ac:dyDescent="0.2">
      <c r="A386" s="10"/>
      <c r="B386" s="17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T386"/>
    </row>
    <row r="387" spans="1:46" s="196" customFormat="1" ht="12.75" x14ac:dyDescent="0.2">
      <c r="A387" s="10"/>
      <c r="B387" s="17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T387"/>
    </row>
    <row r="388" spans="1:46" s="196" customFormat="1" ht="12.75" x14ac:dyDescent="0.2">
      <c r="A388" s="10"/>
      <c r="B388" s="17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T388"/>
    </row>
    <row r="389" spans="1:46" s="196" customFormat="1" ht="12.75" x14ac:dyDescent="0.2">
      <c r="A389" s="10"/>
      <c r="B389" s="17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T389"/>
    </row>
    <row r="390" spans="1:46" s="196" customFormat="1" ht="12.75" x14ac:dyDescent="0.2">
      <c r="A390" s="10"/>
      <c r="B390" s="17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T390"/>
    </row>
    <row r="391" spans="1:46" s="196" customFormat="1" ht="12.75" x14ac:dyDescent="0.2">
      <c r="A391" s="10"/>
      <c r="B391" s="17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T391"/>
    </row>
    <row r="392" spans="1:46" s="196" customFormat="1" ht="12.75" x14ac:dyDescent="0.2">
      <c r="A392" s="10"/>
      <c r="B392" s="17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T392"/>
    </row>
    <row r="393" spans="1:46" s="196" customFormat="1" ht="12.75" x14ac:dyDescent="0.2">
      <c r="A393" s="10"/>
      <c r="B393" s="17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T393"/>
    </row>
    <row r="394" spans="1:46" s="196" customFormat="1" ht="12.75" x14ac:dyDescent="0.2">
      <c r="A394" s="10"/>
      <c r="B394" s="17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T394"/>
    </row>
    <row r="395" spans="1:46" s="196" customFormat="1" ht="12.75" x14ac:dyDescent="0.2">
      <c r="A395" s="10"/>
      <c r="B395" s="17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T395"/>
    </row>
    <row r="396" spans="1:46" s="196" customFormat="1" ht="12.75" x14ac:dyDescent="0.2">
      <c r="A396" s="10"/>
      <c r="B396" s="17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T396"/>
    </row>
    <row r="397" spans="1:46" s="196" customFormat="1" ht="12.75" x14ac:dyDescent="0.2">
      <c r="A397" s="10"/>
      <c r="B397" s="17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T397"/>
    </row>
    <row r="398" spans="1:46" s="196" customFormat="1" ht="12.75" x14ac:dyDescent="0.2">
      <c r="A398" s="10"/>
      <c r="B398" s="17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T398"/>
    </row>
    <row r="399" spans="1:46" s="196" customFormat="1" ht="12.75" x14ac:dyDescent="0.2">
      <c r="A399" s="10"/>
      <c r="B399" s="17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T399"/>
    </row>
    <row r="400" spans="1:46" s="196" customFormat="1" ht="12.75" x14ac:dyDescent="0.2">
      <c r="A400" s="10"/>
      <c r="B400" s="17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T400"/>
    </row>
    <row r="401" spans="1:46" s="196" customFormat="1" ht="12.75" x14ac:dyDescent="0.2">
      <c r="A401" s="10"/>
      <c r="B401" s="17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T401"/>
    </row>
    <row r="402" spans="1:46" s="196" customFormat="1" ht="12.75" x14ac:dyDescent="0.2">
      <c r="A402" s="10"/>
      <c r="B402" s="17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T402"/>
    </row>
    <row r="403" spans="1:46" s="196" customFormat="1" ht="12.75" x14ac:dyDescent="0.2">
      <c r="A403" s="10"/>
      <c r="B403" s="17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T403"/>
    </row>
    <row r="404" spans="1:46" s="196" customFormat="1" ht="12.75" x14ac:dyDescent="0.2">
      <c r="A404" s="10"/>
      <c r="B404" s="17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T404"/>
    </row>
    <row r="405" spans="1:46" s="196" customFormat="1" ht="12.75" x14ac:dyDescent="0.2">
      <c r="A405" s="10"/>
      <c r="B405" s="17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T405"/>
    </row>
    <row r="406" spans="1:46" s="196" customFormat="1" ht="12.75" x14ac:dyDescent="0.2">
      <c r="A406" s="10"/>
      <c r="B406" s="17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T406"/>
    </row>
    <row r="407" spans="1:46" s="196" customFormat="1" ht="12.75" x14ac:dyDescent="0.2">
      <c r="A407" s="10"/>
      <c r="B407" s="17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T407"/>
    </row>
    <row r="408" spans="1:46" s="196" customFormat="1" ht="12.75" x14ac:dyDescent="0.2">
      <c r="A408" s="10"/>
      <c r="B408" s="17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T408"/>
    </row>
    <row r="409" spans="1:46" s="196" customFormat="1" ht="12.75" x14ac:dyDescent="0.2">
      <c r="A409" s="10"/>
      <c r="B409" s="17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T409"/>
    </row>
    <row r="410" spans="1:46" s="196" customFormat="1" ht="12.75" x14ac:dyDescent="0.2">
      <c r="A410" s="10"/>
      <c r="B410" s="17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T410"/>
    </row>
    <row r="411" spans="1:46" s="196" customFormat="1" ht="12.75" x14ac:dyDescent="0.2">
      <c r="A411" s="10"/>
      <c r="B411" s="17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T411"/>
    </row>
    <row r="412" spans="1:46" s="196" customFormat="1" ht="12.75" x14ac:dyDescent="0.2">
      <c r="A412" s="10"/>
      <c r="B412" s="17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T412"/>
    </row>
    <row r="413" spans="1:46" s="196" customFormat="1" ht="12.75" x14ac:dyDescent="0.2">
      <c r="A413" s="10"/>
      <c r="B413" s="17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T413"/>
    </row>
    <row r="414" spans="1:46" s="196" customFormat="1" ht="12.75" x14ac:dyDescent="0.2">
      <c r="A414" s="10"/>
      <c r="B414" s="17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T414"/>
    </row>
    <row r="415" spans="1:46" s="196" customFormat="1" ht="12.75" x14ac:dyDescent="0.2">
      <c r="A415" s="10"/>
      <c r="B415" s="17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T415"/>
    </row>
    <row r="416" spans="1:46" s="196" customFormat="1" ht="12.75" x14ac:dyDescent="0.2">
      <c r="A416" s="10"/>
      <c r="B416" s="17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T416"/>
    </row>
    <row r="417" spans="1:46" s="196" customFormat="1" ht="12.75" x14ac:dyDescent="0.2">
      <c r="A417" s="10"/>
      <c r="B417" s="17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T417"/>
    </row>
    <row r="418" spans="1:46" s="196" customFormat="1" ht="12.75" x14ac:dyDescent="0.2">
      <c r="A418" s="10"/>
      <c r="B418" s="17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T418"/>
    </row>
    <row r="419" spans="1:46" s="196" customFormat="1" ht="12.75" x14ac:dyDescent="0.2">
      <c r="A419" s="10"/>
      <c r="B419" s="17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T419"/>
    </row>
    <row r="420" spans="1:46" s="196" customFormat="1" ht="12.75" x14ac:dyDescent="0.2">
      <c r="A420" s="10"/>
      <c r="B420" s="17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T420"/>
    </row>
    <row r="421" spans="1:46" s="196" customFormat="1" ht="12.75" x14ac:dyDescent="0.2">
      <c r="A421" s="10"/>
      <c r="B421" s="17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T421"/>
    </row>
    <row r="422" spans="1:46" s="196" customFormat="1" ht="12.75" x14ac:dyDescent="0.2">
      <c r="A422" s="10"/>
      <c r="B422" s="17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T422"/>
    </row>
    <row r="423" spans="1:46" s="196" customFormat="1" ht="12.75" x14ac:dyDescent="0.2">
      <c r="A423" s="10"/>
      <c r="B423" s="17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T423"/>
    </row>
    <row r="424" spans="1:46" s="196" customFormat="1" ht="12.75" x14ac:dyDescent="0.2">
      <c r="A424" s="10"/>
      <c r="B424" s="17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T424"/>
    </row>
    <row r="425" spans="1:46" s="196" customFormat="1" ht="12.75" x14ac:dyDescent="0.2">
      <c r="A425" s="10"/>
      <c r="B425" s="17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T425"/>
    </row>
    <row r="426" spans="1:46" s="196" customFormat="1" ht="12.75" x14ac:dyDescent="0.2">
      <c r="A426" s="10"/>
      <c r="B426" s="17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T426"/>
    </row>
    <row r="427" spans="1:46" s="196" customFormat="1" ht="12.75" x14ac:dyDescent="0.2">
      <c r="A427" s="10"/>
      <c r="B427" s="17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T427"/>
    </row>
    <row r="428" spans="1:46" s="196" customFormat="1" ht="12.75" x14ac:dyDescent="0.2">
      <c r="A428" s="10"/>
      <c r="B428" s="17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T428"/>
    </row>
    <row r="429" spans="1:46" s="196" customFormat="1" ht="12.75" x14ac:dyDescent="0.2">
      <c r="A429" s="10"/>
      <c r="B429" s="17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T429"/>
    </row>
    <row r="430" spans="1:46" s="196" customFormat="1" ht="12.75" x14ac:dyDescent="0.2">
      <c r="A430" s="10"/>
      <c r="B430" s="17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T430"/>
    </row>
    <row r="431" spans="1:46" s="196" customFormat="1" ht="12.75" x14ac:dyDescent="0.2">
      <c r="A431" s="10"/>
      <c r="B431" s="17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T431"/>
    </row>
    <row r="432" spans="1:46" s="196" customFormat="1" ht="12.75" x14ac:dyDescent="0.2">
      <c r="A432" s="10"/>
      <c r="B432" s="17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T432"/>
    </row>
    <row r="433" spans="1:46" s="196" customFormat="1" ht="12.75" x14ac:dyDescent="0.2">
      <c r="A433" s="10"/>
      <c r="B433" s="17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T433"/>
    </row>
    <row r="434" spans="1:46" s="196" customFormat="1" ht="12.75" x14ac:dyDescent="0.2">
      <c r="A434" s="10"/>
      <c r="B434" s="17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T434"/>
    </row>
    <row r="435" spans="1:46" s="196" customFormat="1" ht="12.75" x14ac:dyDescent="0.2">
      <c r="A435" s="10"/>
      <c r="B435" s="17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T435"/>
    </row>
    <row r="436" spans="1:46" s="196" customFormat="1" ht="12.75" x14ac:dyDescent="0.2">
      <c r="A436" s="10"/>
      <c r="B436" s="17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T436"/>
    </row>
    <row r="437" spans="1:46" s="196" customFormat="1" ht="12.75" x14ac:dyDescent="0.2">
      <c r="A437" s="10"/>
      <c r="B437" s="17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T437"/>
    </row>
    <row r="438" spans="1:46" s="196" customFormat="1" ht="12.75" x14ac:dyDescent="0.2">
      <c r="A438" s="10"/>
      <c r="B438" s="17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T438"/>
    </row>
    <row r="439" spans="1:46" s="196" customFormat="1" ht="12.75" x14ac:dyDescent="0.2">
      <c r="A439" s="10"/>
      <c r="B439" s="17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T439"/>
    </row>
    <row r="440" spans="1:46" s="196" customFormat="1" ht="12.75" x14ac:dyDescent="0.2">
      <c r="A440" s="10"/>
      <c r="B440" s="17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T440"/>
    </row>
    <row r="441" spans="1:46" s="196" customFormat="1" ht="12.75" x14ac:dyDescent="0.2">
      <c r="A441" s="10"/>
      <c r="B441" s="17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T441"/>
    </row>
    <row r="442" spans="1:46" s="196" customFormat="1" ht="12.75" x14ac:dyDescent="0.2">
      <c r="A442" s="10"/>
      <c r="B442" s="17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T442"/>
    </row>
    <row r="443" spans="1:46" s="196" customFormat="1" ht="12.75" x14ac:dyDescent="0.2">
      <c r="A443" s="10"/>
      <c r="B443" s="17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T443"/>
    </row>
    <row r="444" spans="1:46" s="196" customFormat="1" ht="12.75" x14ac:dyDescent="0.2">
      <c r="A444" s="10"/>
      <c r="B444" s="17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T444"/>
    </row>
    <row r="445" spans="1:46" s="196" customFormat="1" ht="12.75" x14ac:dyDescent="0.2">
      <c r="A445" s="10"/>
      <c r="B445" s="17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T445"/>
    </row>
    <row r="446" spans="1:46" s="196" customFormat="1" ht="12.75" x14ac:dyDescent="0.2">
      <c r="A446" s="10"/>
      <c r="B446" s="17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T446"/>
    </row>
    <row r="447" spans="1:46" s="196" customFormat="1" ht="12.75" x14ac:dyDescent="0.2">
      <c r="A447" s="10"/>
      <c r="B447" s="17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T447"/>
    </row>
    <row r="448" spans="1:46" s="196" customFormat="1" ht="12.75" x14ac:dyDescent="0.2">
      <c r="A448" s="10"/>
      <c r="B448" s="17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T448"/>
    </row>
    <row r="449" spans="1:46" s="196" customFormat="1" ht="12.75" x14ac:dyDescent="0.2">
      <c r="A449" s="10"/>
      <c r="B449" s="17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T449"/>
    </row>
    <row r="450" spans="1:46" s="196" customFormat="1" ht="12.75" x14ac:dyDescent="0.2">
      <c r="A450" s="10"/>
      <c r="B450" s="17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T450"/>
    </row>
    <row r="451" spans="1:46" s="196" customFormat="1" ht="12.75" x14ac:dyDescent="0.2">
      <c r="A451" s="10"/>
      <c r="B451" s="17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T451"/>
    </row>
    <row r="452" spans="1:46" s="196" customFormat="1" ht="12.75" x14ac:dyDescent="0.2">
      <c r="A452" s="10"/>
      <c r="B452" s="17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T452"/>
    </row>
    <row r="453" spans="1:46" s="196" customFormat="1" ht="12.75" x14ac:dyDescent="0.2">
      <c r="A453" s="10"/>
      <c r="B453" s="17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T453"/>
    </row>
    <row r="454" spans="1:46" s="196" customFormat="1" ht="12.75" x14ac:dyDescent="0.2">
      <c r="A454" s="10"/>
      <c r="B454" s="17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T454"/>
    </row>
    <row r="455" spans="1:46" s="196" customFormat="1" ht="12.75" x14ac:dyDescent="0.2">
      <c r="A455" s="10"/>
      <c r="B455" s="17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T455"/>
    </row>
    <row r="456" spans="1:46" s="196" customFormat="1" ht="12.75" x14ac:dyDescent="0.2">
      <c r="A456" s="10"/>
      <c r="B456" s="17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T456"/>
    </row>
    <row r="457" spans="1:46" s="196" customFormat="1" ht="12.75" x14ac:dyDescent="0.2">
      <c r="A457" s="10"/>
      <c r="B457" s="17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T457"/>
    </row>
    <row r="458" spans="1:46" s="196" customFormat="1" ht="12.75" x14ac:dyDescent="0.2">
      <c r="A458" s="10"/>
      <c r="B458" s="17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T458"/>
    </row>
    <row r="459" spans="1:46" s="196" customFormat="1" ht="12.75" x14ac:dyDescent="0.2">
      <c r="A459" s="10"/>
      <c r="B459" s="17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T459"/>
    </row>
    <row r="460" spans="1:46" s="196" customFormat="1" ht="12.75" x14ac:dyDescent="0.2">
      <c r="A460" s="10"/>
      <c r="B460" s="17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T460"/>
    </row>
    <row r="461" spans="1:46" s="196" customFormat="1" ht="12.75" x14ac:dyDescent="0.2">
      <c r="A461" s="10"/>
      <c r="B461" s="17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T461"/>
    </row>
    <row r="462" spans="1:46" s="196" customFormat="1" ht="12.75" x14ac:dyDescent="0.2">
      <c r="A462" s="10"/>
      <c r="B462" s="17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T462"/>
    </row>
    <row r="463" spans="1:46" s="196" customFormat="1" ht="12.75" x14ac:dyDescent="0.2">
      <c r="A463" s="10"/>
      <c r="B463" s="17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T463"/>
    </row>
    <row r="464" spans="1:46" s="196" customFormat="1" ht="12.75" x14ac:dyDescent="0.2">
      <c r="A464" s="10"/>
      <c r="B464" s="17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T464"/>
    </row>
    <row r="465" spans="1:46" s="196" customFormat="1" ht="12.75" x14ac:dyDescent="0.2">
      <c r="A465" s="10"/>
      <c r="B465" s="17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T465"/>
    </row>
    <row r="466" spans="1:46" s="196" customFormat="1" ht="12.75" x14ac:dyDescent="0.2">
      <c r="A466" s="10"/>
      <c r="B466" s="17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T466"/>
    </row>
    <row r="467" spans="1:46" s="196" customFormat="1" ht="12.75" x14ac:dyDescent="0.2">
      <c r="A467" s="10"/>
      <c r="B467" s="17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T467"/>
    </row>
    <row r="468" spans="1:46" s="196" customFormat="1" ht="12.75" x14ac:dyDescent="0.2">
      <c r="A468" s="10"/>
      <c r="B468" s="17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T468"/>
    </row>
    <row r="469" spans="1:46" s="196" customFormat="1" ht="12.75" x14ac:dyDescent="0.2">
      <c r="A469" s="10"/>
      <c r="B469" s="17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T469"/>
    </row>
    <row r="470" spans="1:46" s="196" customFormat="1" ht="12.75" x14ac:dyDescent="0.2">
      <c r="A470" s="10"/>
      <c r="B470" s="17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T470"/>
    </row>
    <row r="471" spans="1:46" s="196" customFormat="1" ht="12.75" x14ac:dyDescent="0.2">
      <c r="A471" s="10"/>
      <c r="B471" s="17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T471"/>
    </row>
    <row r="472" spans="1:46" s="196" customFormat="1" ht="12.75" x14ac:dyDescent="0.2">
      <c r="A472" s="10"/>
      <c r="B472" s="17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T472"/>
    </row>
    <row r="473" spans="1:46" s="196" customFormat="1" ht="12.75" x14ac:dyDescent="0.2">
      <c r="A473" s="10"/>
      <c r="B473" s="17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T473"/>
    </row>
    <row r="474" spans="1:46" s="196" customFormat="1" ht="12.75" x14ac:dyDescent="0.2">
      <c r="A474" s="10"/>
      <c r="B474" s="17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T474"/>
    </row>
    <row r="475" spans="1:46" s="196" customFormat="1" ht="12.75" x14ac:dyDescent="0.2">
      <c r="A475" s="10"/>
      <c r="B475" s="17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T475"/>
    </row>
    <row r="476" spans="1:46" s="196" customFormat="1" ht="12.75" x14ac:dyDescent="0.2">
      <c r="A476" s="10"/>
      <c r="B476" s="17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T476"/>
    </row>
    <row r="477" spans="1:46" s="196" customFormat="1" ht="12.75" x14ac:dyDescent="0.2">
      <c r="A477" s="10"/>
      <c r="B477" s="17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T477"/>
    </row>
    <row r="478" spans="1:46" s="196" customFormat="1" ht="12.75" x14ac:dyDescent="0.2">
      <c r="A478" s="10"/>
      <c r="B478" s="17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T478"/>
    </row>
    <row r="479" spans="1:46" s="196" customFormat="1" ht="12.75" x14ac:dyDescent="0.2">
      <c r="A479" s="10"/>
      <c r="B479" s="17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T479"/>
    </row>
    <row r="480" spans="1:46" s="196" customFormat="1" ht="12.75" x14ac:dyDescent="0.2">
      <c r="A480" s="10"/>
      <c r="B480" s="17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T480"/>
    </row>
    <row r="481" spans="1:46" s="196" customFormat="1" ht="12.75" x14ac:dyDescent="0.2">
      <c r="A481" s="10"/>
      <c r="B481" s="17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T481"/>
    </row>
    <row r="482" spans="1:46" s="196" customFormat="1" ht="12.75" x14ac:dyDescent="0.2">
      <c r="A482" s="10"/>
      <c r="B482" s="17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T482"/>
    </row>
    <row r="483" spans="1:46" s="196" customFormat="1" ht="12.75" x14ac:dyDescent="0.2">
      <c r="A483" s="10"/>
      <c r="B483" s="17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T483"/>
    </row>
    <row r="484" spans="1:46" s="196" customFormat="1" ht="12.75" x14ac:dyDescent="0.2">
      <c r="A484" s="10"/>
      <c r="B484" s="17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T484"/>
    </row>
    <row r="485" spans="1:46" s="196" customFormat="1" ht="12.75" x14ac:dyDescent="0.2">
      <c r="A485" s="10"/>
      <c r="B485" s="17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T485"/>
    </row>
    <row r="486" spans="1:46" s="196" customFormat="1" ht="12.75" x14ac:dyDescent="0.2">
      <c r="A486" s="10"/>
      <c r="B486" s="17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T486"/>
    </row>
    <row r="487" spans="1:46" s="196" customFormat="1" ht="12.75" x14ac:dyDescent="0.2">
      <c r="A487" s="10"/>
      <c r="B487" s="17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T487"/>
    </row>
    <row r="488" spans="1:46" s="196" customFormat="1" ht="12.75" x14ac:dyDescent="0.2">
      <c r="A488" s="10"/>
      <c r="B488" s="17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T488"/>
    </row>
    <row r="489" spans="1:46" s="196" customFormat="1" ht="12.75" x14ac:dyDescent="0.2">
      <c r="A489" s="10"/>
      <c r="B489" s="17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T489"/>
    </row>
    <row r="490" spans="1:46" s="196" customFormat="1" ht="12.75" x14ac:dyDescent="0.2">
      <c r="A490" s="10"/>
      <c r="B490" s="17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T490"/>
    </row>
    <row r="491" spans="1:46" s="196" customFormat="1" ht="12.75" x14ac:dyDescent="0.2">
      <c r="A491" s="10"/>
      <c r="B491" s="17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T491"/>
    </row>
    <row r="492" spans="1:46" s="196" customFormat="1" ht="12.75" x14ac:dyDescent="0.2">
      <c r="A492" s="10"/>
      <c r="B492" s="17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T492"/>
    </row>
    <row r="493" spans="1:46" s="196" customFormat="1" ht="12.75" x14ac:dyDescent="0.2">
      <c r="A493" s="10"/>
      <c r="B493" s="17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T493"/>
    </row>
    <row r="494" spans="1:46" s="196" customFormat="1" ht="12.75" x14ac:dyDescent="0.2">
      <c r="A494" s="10"/>
      <c r="B494" s="17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T494"/>
    </row>
    <row r="495" spans="1:46" s="196" customFormat="1" ht="12.75" x14ac:dyDescent="0.2">
      <c r="A495" s="10"/>
      <c r="B495" s="17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T495"/>
    </row>
    <row r="496" spans="1:46" s="196" customFormat="1" ht="12.75" x14ac:dyDescent="0.2">
      <c r="A496" s="10"/>
      <c r="B496" s="17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T496"/>
    </row>
    <row r="497" spans="1:46" s="196" customFormat="1" ht="12.75" x14ac:dyDescent="0.2">
      <c r="A497" s="10"/>
      <c r="B497" s="17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T497"/>
    </row>
    <row r="498" spans="1:46" s="196" customFormat="1" ht="12.75" x14ac:dyDescent="0.2">
      <c r="A498" s="10"/>
      <c r="B498" s="17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T498"/>
    </row>
    <row r="499" spans="1:46" s="196" customFormat="1" ht="12.75" x14ac:dyDescent="0.2">
      <c r="A499" s="10"/>
      <c r="B499" s="17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T499"/>
    </row>
    <row r="500" spans="1:46" s="196" customFormat="1" ht="12.75" x14ac:dyDescent="0.2">
      <c r="A500" s="10"/>
      <c r="B500" s="17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T500"/>
    </row>
    <row r="501" spans="1:46" s="196" customFormat="1" ht="12.75" x14ac:dyDescent="0.2">
      <c r="A501" s="10"/>
      <c r="B501" s="17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T501"/>
    </row>
    <row r="502" spans="1:46" s="196" customFormat="1" ht="12.75" x14ac:dyDescent="0.2">
      <c r="A502" s="10"/>
      <c r="B502" s="17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T502"/>
    </row>
    <row r="503" spans="1:46" s="196" customFormat="1" ht="12.75" x14ac:dyDescent="0.2">
      <c r="A503" s="10"/>
      <c r="B503" s="17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T503"/>
    </row>
    <row r="504" spans="1:46" s="196" customFormat="1" ht="12.75" x14ac:dyDescent="0.2">
      <c r="A504" s="10"/>
      <c r="B504" s="17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T504"/>
    </row>
    <row r="505" spans="1:46" s="196" customFormat="1" ht="12.75" x14ac:dyDescent="0.2">
      <c r="A505" s="10"/>
      <c r="B505" s="17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T505"/>
    </row>
    <row r="506" spans="1:46" s="196" customFormat="1" ht="12.75" x14ac:dyDescent="0.2">
      <c r="A506" s="10"/>
      <c r="B506" s="17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T506"/>
    </row>
    <row r="507" spans="1:46" s="196" customFormat="1" ht="12.75" x14ac:dyDescent="0.2">
      <c r="A507" s="10"/>
      <c r="B507" s="17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T507"/>
    </row>
    <row r="508" spans="1:46" s="196" customFormat="1" ht="12.75" x14ac:dyDescent="0.2">
      <c r="A508" s="10"/>
      <c r="B508" s="17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T508"/>
    </row>
    <row r="509" spans="1:46" s="196" customFormat="1" ht="12.75" x14ac:dyDescent="0.2">
      <c r="A509" s="10"/>
      <c r="B509" s="17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T509"/>
    </row>
    <row r="510" spans="1:46" s="196" customFormat="1" ht="12.75" x14ac:dyDescent="0.2">
      <c r="A510" s="10"/>
      <c r="B510" s="17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T510"/>
    </row>
    <row r="511" spans="1:46" s="196" customFormat="1" ht="12.75" x14ac:dyDescent="0.2">
      <c r="A511" s="10"/>
      <c r="B511" s="17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T511"/>
    </row>
    <row r="512" spans="1:46" s="196" customFormat="1" ht="12.75" x14ac:dyDescent="0.2">
      <c r="A512" s="10"/>
      <c r="B512" s="17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T512"/>
    </row>
    <row r="513" spans="1:46" s="196" customFormat="1" ht="12.75" x14ac:dyDescent="0.2">
      <c r="A513" s="10"/>
      <c r="B513" s="17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T513"/>
    </row>
    <row r="514" spans="1:46" s="196" customFormat="1" ht="12.75" x14ac:dyDescent="0.2">
      <c r="A514" s="10"/>
      <c r="B514" s="17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T514"/>
    </row>
    <row r="515" spans="1:46" s="196" customFormat="1" ht="12.75" x14ac:dyDescent="0.2">
      <c r="A515" s="10"/>
      <c r="B515" s="17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T515"/>
    </row>
    <row r="516" spans="1:46" s="196" customFormat="1" ht="12.75" x14ac:dyDescent="0.2">
      <c r="A516" s="10"/>
      <c r="B516" s="17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T516"/>
    </row>
    <row r="517" spans="1:46" s="196" customFormat="1" ht="12.75" x14ac:dyDescent="0.2">
      <c r="A517" s="10"/>
      <c r="B517" s="17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T517"/>
    </row>
    <row r="518" spans="1:46" s="196" customFormat="1" ht="12.75" x14ac:dyDescent="0.2">
      <c r="A518" s="10"/>
      <c r="B518" s="17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T518"/>
    </row>
    <row r="519" spans="1:46" s="196" customFormat="1" ht="12.75" x14ac:dyDescent="0.2">
      <c r="A519" s="10"/>
      <c r="B519" s="17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T519"/>
    </row>
    <row r="520" spans="1:46" s="196" customFormat="1" ht="12.75" x14ac:dyDescent="0.2">
      <c r="A520" s="10"/>
      <c r="B520" s="17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T520"/>
    </row>
    <row r="521" spans="1:46" s="196" customFormat="1" ht="12.75" x14ac:dyDescent="0.2">
      <c r="A521" s="10"/>
      <c r="B521" s="17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T521"/>
    </row>
    <row r="522" spans="1:46" s="196" customFormat="1" ht="12.75" x14ac:dyDescent="0.2">
      <c r="A522" s="10"/>
      <c r="B522" s="17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T522"/>
    </row>
    <row r="523" spans="1:46" s="196" customFormat="1" ht="12.75" x14ac:dyDescent="0.2">
      <c r="A523" s="10"/>
      <c r="B523" s="17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T523"/>
    </row>
    <row r="524" spans="1:46" s="196" customFormat="1" ht="12.75" x14ac:dyDescent="0.2">
      <c r="A524" s="10"/>
      <c r="B524" s="17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T524"/>
    </row>
    <row r="525" spans="1:46" s="196" customFormat="1" ht="12.75" x14ac:dyDescent="0.2">
      <c r="A525" s="10"/>
      <c r="B525" s="17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T525"/>
    </row>
    <row r="526" spans="1:46" s="196" customFormat="1" ht="12.75" x14ac:dyDescent="0.2">
      <c r="A526" s="10"/>
      <c r="B526" s="17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T526"/>
    </row>
    <row r="527" spans="1:46" s="196" customFormat="1" ht="12.75" x14ac:dyDescent="0.2">
      <c r="A527" s="10"/>
      <c r="B527" s="17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T527"/>
    </row>
    <row r="528" spans="1:46" s="196" customFormat="1" ht="12.75" x14ac:dyDescent="0.2">
      <c r="A528" s="10"/>
      <c r="B528" s="17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T528"/>
    </row>
    <row r="529" spans="1:46" s="196" customFormat="1" ht="12.75" x14ac:dyDescent="0.2">
      <c r="A529" s="10"/>
      <c r="B529" s="17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T529"/>
    </row>
    <row r="530" spans="1:46" s="196" customFormat="1" ht="12.75" x14ac:dyDescent="0.2">
      <c r="A530" s="10"/>
      <c r="B530" s="17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T530"/>
    </row>
    <row r="531" spans="1:46" s="196" customFormat="1" ht="12.75" x14ac:dyDescent="0.2">
      <c r="A531" s="10"/>
      <c r="B531" s="17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T531"/>
    </row>
    <row r="532" spans="1:46" s="196" customFormat="1" ht="12.75" x14ac:dyDescent="0.2">
      <c r="A532" s="10"/>
      <c r="B532" s="17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T532"/>
    </row>
    <row r="533" spans="1:46" s="196" customFormat="1" ht="12.75" x14ac:dyDescent="0.2">
      <c r="A533" s="10"/>
      <c r="B533" s="17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T533"/>
    </row>
    <row r="534" spans="1:46" s="196" customFormat="1" ht="12.75" x14ac:dyDescent="0.2">
      <c r="A534" s="10"/>
      <c r="B534" s="17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T534"/>
    </row>
    <row r="535" spans="1:46" s="196" customFormat="1" ht="12.75" x14ac:dyDescent="0.2">
      <c r="A535" s="10"/>
      <c r="B535" s="17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T535"/>
    </row>
    <row r="536" spans="1:46" s="196" customFormat="1" ht="12.75" x14ac:dyDescent="0.2">
      <c r="A536" s="10"/>
      <c r="B536" s="17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T536"/>
    </row>
    <row r="537" spans="1:46" s="196" customFormat="1" ht="12.75" x14ac:dyDescent="0.2">
      <c r="A537" s="10"/>
      <c r="B537" s="17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T537"/>
    </row>
    <row r="538" spans="1:46" s="196" customFormat="1" ht="12.75" x14ac:dyDescent="0.2">
      <c r="A538" s="10"/>
      <c r="B538" s="17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T538"/>
    </row>
    <row r="539" spans="1:46" s="196" customFormat="1" ht="12.75" x14ac:dyDescent="0.2">
      <c r="A539" s="10"/>
      <c r="B539" s="17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T539"/>
    </row>
    <row r="540" spans="1:46" s="196" customFormat="1" ht="12.75" x14ac:dyDescent="0.2">
      <c r="A540" s="10"/>
      <c r="B540" s="17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T540"/>
    </row>
    <row r="541" spans="1:46" s="196" customFormat="1" ht="12.75" x14ac:dyDescent="0.2">
      <c r="A541" s="10"/>
      <c r="B541" s="17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T541"/>
    </row>
    <row r="542" spans="1:46" s="196" customFormat="1" ht="12.75" x14ac:dyDescent="0.2">
      <c r="A542" s="10"/>
      <c r="B542" s="17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T542"/>
    </row>
    <row r="543" spans="1:46" s="196" customFormat="1" ht="12.75" x14ac:dyDescent="0.2">
      <c r="A543" s="10"/>
      <c r="B543" s="17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T543"/>
    </row>
    <row r="544" spans="1:46" s="196" customFormat="1" ht="12.75" x14ac:dyDescent="0.2">
      <c r="A544" s="10"/>
      <c r="B544" s="17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T544"/>
    </row>
    <row r="545" spans="1:46" s="196" customFormat="1" ht="12.75" x14ac:dyDescent="0.2">
      <c r="A545" s="10"/>
      <c r="B545" s="17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T545"/>
    </row>
    <row r="546" spans="1:46" s="196" customFormat="1" ht="12.75" x14ac:dyDescent="0.2">
      <c r="A546" s="10"/>
      <c r="B546" s="17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T546"/>
    </row>
    <row r="547" spans="1:46" s="196" customFormat="1" ht="12.75" x14ac:dyDescent="0.2">
      <c r="A547" s="10"/>
      <c r="B547" s="17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T547"/>
    </row>
    <row r="548" spans="1:46" s="196" customFormat="1" ht="12.75" x14ac:dyDescent="0.2">
      <c r="A548" s="10"/>
      <c r="B548" s="17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T548"/>
    </row>
    <row r="549" spans="1:46" s="196" customFormat="1" ht="12.75" x14ac:dyDescent="0.2">
      <c r="A549" s="10"/>
      <c r="B549" s="17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T549"/>
    </row>
    <row r="550" spans="1:46" s="196" customFormat="1" ht="12.75" x14ac:dyDescent="0.2">
      <c r="A550" s="10"/>
      <c r="B550" s="17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T550"/>
    </row>
    <row r="551" spans="1:46" s="196" customFormat="1" ht="12.75" x14ac:dyDescent="0.2">
      <c r="A551" s="10"/>
      <c r="B551" s="17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T551"/>
    </row>
    <row r="552" spans="1:46" s="196" customFormat="1" ht="12.75" x14ac:dyDescent="0.2">
      <c r="A552" s="10"/>
      <c r="B552" s="17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T552"/>
    </row>
    <row r="553" spans="1:46" s="196" customFormat="1" ht="12.75" x14ac:dyDescent="0.2">
      <c r="A553" s="10"/>
      <c r="B553" s="17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T553"/>
    </row>
    <row r="554" spans="1:46" s="196" customFormat="1" ht="12.75" x14ac:dyDescent="0.2">
      <c r="A554" s="10"/>
      <c r="B554" s="17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T554"/>
    </row>
    <row r="555" spans="1:46" s="196" customFormat="1" ht="12.75" x14ac:dyDescent="0.2">
      <c r="A555" s="10"/>
      <c r="B555" s="17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T555"/>
    </row>
    <row r="556" spans="1:46" s="196" customFormat="1" ht="12.75" x14ac:dyDescent="0.2">
      <c r="A556" s="10"/>
      <c r="B556" s="17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T556"/>
    </row>
    <row r="557" spans="1:46" s="196" customFormat="1" ht="12.75" x14ac:dyDescent="0.2">
      <c r="A557" s="10"/>
      <c r="B557" s="17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T557"/>
    </row>
    <row r="558" spans="1:46" s="196" customFormat="1" ht="12.75" x14ac:dyDescent="0.2">
      <c r="A558" s="10"/>
      <c r="B558" s="17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T558"/>
    </row>
    <row r="559" spans="1:46" s="196" customFormat="1" ht="12.75" x14ac:dyDescent="0.2">
      <c r="A559" s="10"/>
      <c r="B559" s="17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T559"/>
    </row>
    <row r="560" spans="1:46" s="196" customFormat="1" ht="12.75" x14ac:dyDescent="0.2">
      <c r="A560" s="10"/>
      <c r="B560" s="17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T560"/>
    </row>
    <row r="561" spans="1:46" s="196" customFormat="1" ht="12.75" x14ac:dyDescent="0.2">
      <c r="A561" s="10"/>
      <c r="B561" s="17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T561"/>
    </row>
    <row r="562" spans="1:46" s="196" customFormat="1" ht="12.75" x14ac:dyDescent="0.2">
      <c r="A562" s="10"/>
      <c r="B562" s="17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T562"/>
    </row>
    <row r="563" spans="1:46" s="196" customFormat="1" ht="12.75" x14ac:dyDescent="0.2">
      <c r="A563" s="10"/>
      <c r="B563" s="17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T563"/>
    </row>
    <row r="564" spans="1:46" s="196" customFormat="1" ht="12.75" x14ac:dyDescent="0.2">
      <c r="A564" s="10"/>
      <c r="B564" s="17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T564"/>
    </row>
    <row r="565" spans="1:46" s="196" customFormat="1" ht="12.75" x14ac:dyDescent="0.2">
      <c r="A565" s="10"/>
      <c r="B565" s="17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T565"/>
    </row>
    <row r="566" spans="1:46" s="196" customFormat="1" ht="12.75" x14ac:dyDescent="0.2">
      <c r="A566" s="10"/>
      <c r="B566" s="17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T566"/>
    </row>
    <row r="567" spans="1:46" s="196" customFormat="1" ht="12.75" x14ac:dyDescent="0.2">
      <c r="A567" s="10"/>
      <c r="B567" s="17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T567"/>
    </row>
    <row r="568" spans="1:46" s="196" customFormat="1" ht="12.75" x14ac:dyDescent="0.2">
      <c r="A568" s="10"/>
      <c r="B568" s="17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T568"/>
    </row>
    <row r="569" spans="1:46" s="196" customFormat="1" ht="12.75" x14ac:dyDescent="0.2">
      <c r="A569" s="10"/>
      <c r="B569" s="17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T569"/>
    </row>
    <row r="570" spans="1:46" s="196" customFormat="1" ht="12.75" x14ac:dyDescent="0.2">
      <c r="A570" s="10"/>
      <c r="B570" s="17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T570"/>
    </row>
    <row r="571" spans="1:46" s="196" customFormat="1" ht="12.75" x14ac:dyDescent="0.2">
      <c r="A571" s="10"/>
      <c r="B571" s="17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T571"/>
    </row>
    <row r="572" spans="1:46" s="196" customFormat="1" ht="12.75" x14ac:dyDescent="0.2">
      <c r="A572" s="10"/>
      <c r="B572" s="17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T572"/>
    </row>
    <row r="573" spans="1:46" s="196" customFormat="1" ht="12.75" x14ac:dyDescent="0.2">
      <c r="A573" s="10"/>
      <c r="B573" s="17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T573"/>
    </row>
    <row r="574" spans="1:46" s="196" customFormat="1" ht="12.75" x14ac:dyDescent="0.2">
      <c r="A574" s="10"/>
      <c r="B574" s="17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T574"/>
    </row>
    <row r="575" spans="1:46" s="196" customFormat="1" ht="12.75" x14ac:dyDescent="0.2">
      <c r="A575" s="10"/>
      <c r="B575" s="17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T575"/>
    </row>
    <row r="576" spans="1:46" s="196" customFormat="1" ht="12.75" x14ac:dyDescent="0.2">
      <c r="A576" s="10"/>
      <c r="B576" s="17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T576"/>
    </row>
    <row r="577" spans="1:46" s="196" customFormat="1" ht="12.75" x14ac:dyDescent="0.2">
      <c r="A577" s="10"/>
      <c r="B577" s="17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T577"/>
    </row>
    <row r="578" spans="1:46" s="196" customFormat="1" ht="12.75" x14ac:dyDescent="0.2">
      <c r="A578" s="10"/>
      <c r="B578" s="17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T578"/>
    </row>
    <row r="579" spans="1:46" s="196" customFormat="1" ht="12.75" x14ac:dyDescent="0.2">
      <c r="A579" s="10"/>
      <c r="B579" s="17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T579"/>
    </row>
    <row r="580" spans="1:46" s="196" customFormat="1" ht="12.75" x14ac:dyDescent="0.2">
      <c r="A580" s="10"/>
      <c r="B580" s="17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T580"/>
    </row>
    <row r="581" spans="1:46" s="196" customFormat="1" ht="12.75" x14ac:dyDescent="0.2">
      <c r="A581" s="10"/>
      <c r="B581" s="17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T581"/>
    </row>
    <row r="582" spans="1:46" s="196" customFormat="1" ht="12.75" x14ac:dyDescent="0.2">
      <c r="A582" s="10"/>
      <c r="B582" s="17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T582"/>
    </row>
    <row r="583" spans="1:46" s="196" customFormat="1" ht="12.75" x14ac:dyDescent="0.2">
      <c r="A583" s="10"/>
      <c r="B583" s="17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T583"/>
    </row>
    <row r="584" spans="1:46" s="196" customFormat="1" ht="12.75" x14ac:dyDescent="0.2">
      <c r="A584" s="10"/>
      <c r="B584" s="17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T584"/>
    </row>
    <row r="585" spans="1:46" s="196" customFormat="1" ht="12.75" x14ac:dyDescent="0.2">
      <c r="A585" s="10"/>
      <c r="B585" s="17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T585"/>
    </row>
    <row r="586" spans="1:46" s="196" customFormat="1" ht="12.75" x14ac:dyDescent="0.2">
      <c r="A586" s="10"/>
      <c r="B586" s="17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T586"/>
    </row>
    <row r="587" spans="1:46" s="196" customFormat="1" ht="12.75" x14ac:dyDescent="0.2">
      <c r="A587" s="10"/>
      <c r="B587" s="17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T587"/>
    </row>
    <row r="588" spans="1:46" s="196" customFormat="1" ht="12.75" x14ac:dyDescent="0.2">
      <c r="A588" s="10"/>
      <c r="B588" s="17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T588"/>
    </row>
    <row r="589" spans="1:46" s="196" customFormat="1" ht="12.75" x14ac:dyDescent="0.2">
      <c r="A589" s="10"/>
      <c r="B589" s="17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T589"/>
    </row>
    <row r="590" spans="1:46" s="196" customFormat="1" ht="12.75" x14ac:dyDescent="0.2">
      <c r="A590" s="10"/>
      <c r="B590" s="17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T590"/>
    </row>
    <row r="591" spans="1:46" s="196" customFormat="1" ht="12.75" x14ac:dyDescent="0.2">
      <c r="A591" s="10"/>
      <c r="B591" s="17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T591"/>
    </row>
    <row r="592" spans="1:46" s="196" customFormat="1" ht="12.75" x14ac:dyDescent="0.2">
      <c r="A592" s="10"/>
      <c r="B592" s="17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T592"/>
    </row>
    <row r="593" spans="1:46" s="196" customFormat="1" ht="12.75" x14ac:dyDescent="0.2">
      <c r="A593" s="10"/>
      <c r="B593" s="17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T593"/>
    </row>
    <row r="594" spans="1:46" s="196" customFormat="1" ht="12.75" x14ac:dyDescent="0.2">
      <c r="A594" s="10"/>
      <c r="B594" s="17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T594"/>
    </row>
    <row r="595" spans="1:46" s="196" customFormat="1" ht="12.75" x14ac:dyDescent="0.2">
      <c r="A595" s="10"/>
      <c r="B595" s="17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T595"/>
    </row>
    <row r="596" spans="1:46" s="196" customFormat="1" ht="12.75" x14ac:dyDescent="0.2">
      <c r="A596" s="10"/>
      <c r="B596" s="17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T596"/>
    </row>
    <row r="597" spans="1:46" s="196" customFormat="1" ht="12.75" x14ac:dyDescent="0.2">
      <c r="A597" s="10"/>
      <c r="B597" s="17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T597"/>
    </row>
    <row r="598" spans="1:46" s="196" customFormat="1" ht="12.75" x14ac:dyDescent="0.2">
      <c r="A598" s="10"/>
      <c r="B598" s="17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T598"/>
    </row>
    <row r="599" spans="1:46" s="196" customFormat="1" ht="12.75" x14ac:dyDescent="0.2">
      <c r="A599" s="10"/>
      <c r="B599" s="17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T599"/>
    </row>
    <row r="600" spans="1:46" s="196" customFormat="1" ht="12.75" x14ac:dyDescent="0.2">
      <c r="A600" s="10"/>
      <c r="B600" s="17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T600"/>
    </row>
    <row r="601" spans="1:46" s="196" customFormat="1" ht="12.75" x14ac:dyDescent="0.2">
      <c r="A601" s="10"/>
      <c r="B601" s="17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T601"/>
    </row>
    <row r="602" spans="1:46" s="196" customFormat="1" ht="12.75" x14ac:dyDescent="0.2">
      <c r="A602" s="10"/>
      <c r="B602" s="17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T602"/>
    </row>
    <row r="603" spans="1:46" s="196" customFormat="1" ht="12.75" x14ac:dyDescent="0.2">
      <c r="A603" s="10"/>
      <c r="B603" s="17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T603"/>
    </row>
    <row r="604" spans="1:46" s="196" customFormat="1" ht="12.75" x14ac:dyDescent="0.2">
      <c r="A604" s="10"/>
      <c r="B604" s="17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T604"/>
    </row>
    <row r="605" spans="1:46" s="196" customFormat="1" ht="12.75" x14ac:dyDescent="0.2">
      <c r="A605" s="10"/>
      <c r="B605" s="17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T605"/>
    </row>
    <row r="606" spans="1:46" s="196" customFormat="1" ht="12.75" x14ac:dyDescent="0.2">
      <c r="A606" s="10"/>
      <c r="B606" s="17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T606"/>
    </row>
    <row r="607" spans="1:46" s="196" customFormat="1" ht="12.75" x14ac:dyDescent="0.2">
      <c r="A607" s="10"/>
      <c r="B607" s="17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T607"/>
    </row>
    <row r="608" spans="1:46" s="196" customFormat="1" ht="12.75" x14ac:dyDescent="0.2">
      <c r="A608" s="10"/>
      <c r="B608" s="17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T608"/>
    </row>
    <row r="609" spans="1:46" s="196" customFormat="1" ht="12.75" x14ac:dyDescent="0.2">
      <c r="A609" s="10"/>
      <c r="B609" s="17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T609"/>
    </row>
    <row r="610" spans="1:46" s="196" customFormat="1" ht="12.75" x14ac:dyDescent="0.2">
      <c r="A610" s="10"/>
      <c r="B610" s="17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T610"/>
    </row>
    <row r="611" spans="1:46" s="196" customFormat="1" ht="12.75" x14ac:dyDescent="0.2">
      <c r="A611" s="10"/>
      <c r="B611" s="17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T611"/>
    </row>
    <row r="612" spans="1:46" s="196" customFormat="1" ht="12.75" x14ac:dyDescent="0.2">
      <c r="A612" s="10"/>
      <c r="B612" s="17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T612"/>
    </row>
    <row r="613" spans="1:46" s="196" customFormat="1" ht="12.75" x14ac:dyDescent="0.2">
      <c r="A613" s="10"/>
      <c r="B613" s="17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T613"/>
    </row>
    <row r="614" spans="1:46" s="196" customFormat="1" ht="12.75" x14ac:dyDescent="0.2">
      <c r="A614" s="10"/>
      <c r="B614" s="17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T614"/>
    </row>
    <row r="615" spans="1:46" s="196" customFormat="1" ht="12.75" x14ac:dyDescent="0.2">
      <c r="A615" s="10"/>
      <c r="B615" s="17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T615"/>
    </row>
    <row r="616" spans="1:46" s="196" customFormat="1" ht="12.75" x14ac:dyDescent="0.2">
      <c r="A616" s="10"/>
      <c r="B616" s="17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T616"/>
    </row>
    <row r="617" spans="1:46" s="196" customFormat="1" ht="12.75" x14ac:dyDescent="0.2">
      <c r="A617" s="10"/>
      <c r="B617" s="17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T617"/>
    </row>
    <row r="618" spans="1:46" s="196" customFormat="1" ht="12.75" x14ac:dyDescent="0.2">
      <c r="A618" s="10"/>
      <c r="B618" s="17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T618"/>
    </row>
    <row r="619" spans="1:46" s="196" customFormat="1" ht="12.75" x14ac:dyDescent="0.2">
      <c r="A619" s="10"/>
      <c r="B619" s="17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T619"/>
    </row>
    <row r="620" spans="1:46" s="196" customFormat="1" ht="12.75" x14ac:dyDescent="0.2">
      <c r="A620" s="10"/>
      <c r="B620" s="17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T620"/>
    </row>
    <row r="621" spans="1:46" s="196" customFormat="1" ht="12.75" x14ac:dyDescent="0.2">
      <c r="A621" s="10"/>
      <c r="B621" s="17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T621"/>
    </row>
    <row r="622" spans="1:46" s="196" customFormat="1" ht="12.75" x14ac:dyDescent="0.2">
      <c r="A622" s="10"/>
      <c r="B622" s="17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T622"/>
    </row>
    <row r="623" spans="1:46" s="196" customFormat="1" ht="12.75" x14ac:dyDescent="0.2">
      <c r="A623" s="10"/>
      <c r="B623" s="17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T623"/>
    </row>
    <row r="624" spans="1:46" s="196" customFormat="1" ht="12.75" x14ac:dyDescent="0.2">
      <c r="A624" s="10"/>
      <c r="B624" s="17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T624"/>
    </row>
    <row r="625" spans="1:46" s="196" customFormat="1" ht="12.75" x14ac:dyDescent="0.2">
      <c r="A625" s="10"/>
      <c r="B625" s="17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T625"/>
    </row>
    <row r="626" spans="1:46" s="196" customFormat="1" ht="12.75" x14ac:dyDescent="0.2">
      <c r="A626" s="10"/>
      <c r="B626" s="17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T626"/>
    </row>
    <row r="627" spans="1:46" s="196" customFormat="1" ht="12.75" x14ac:dyDescent="0.2">
      <c r="A627" s="10"/>
      <c r="B627" s="17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T627"/>
    </row>
    <row r="628" spans="1:46" s="196" customFormat="1" ht="12.75" x14ac:dyDescent="0.2">
      <c r="A628" s="10"/>
      <c r="B628" s="17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T628"/>
    </row>
    <row r="629" spans="1:46" s="196" customFormat="1" ht="12.75" x14ac:dyDescent="0.2">
      <c r="A629" s="10"/>
      <c r="B629" s="17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T629"/>
    </row>
    <row r="630" spans="1:46" s="196" customFormat="1" ht="12.75" x14ac:dyDescent="0.2">
      <c r="A630" s="10"/>
      <c r="B630" s="17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T630"/>
    </row>
    <row r="631" spans="1:46" s="196" customFormat="1" ht="12.75" x14ac:dyDescent="0.2">
      <c r="A631" s="10"/>
      <c r="B631" s="17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T631"/>
    </row>
    <row r="632" spans="1:46" s="196" customFormat="1" ht="12.75" x14ac:dyDescent="0.2">
      <c r="A632" s="10"/>
      <c r="B632" s="17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T632"/>
    </row>
    <row r="633" spans="1:46" s="196" customFormat="1" ht="12.75" x14ac:dyDescent="0.2">
      <c r="A633" s="10"/>
      <c r="B633" s="17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T633"/>
    </row>
    <row r="634" spans="1:46" s="196" customFormat="1" ht="12.75" x14ac:dyDescent="0.2">
      <c r="A634" s="10"/>
      <c r="B634" s="17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T634"/>
    </row>
    <row r="635" spans="1:46" s="196" customFormat="1" ht="12.75" x14ac:dyDescent="0.2">
      <c r="A635" s="10"/>
      <c r="B635" s="17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T635"/>
    </row>
    <row r="636" spans="1:46" s="196" customFormat="1" ht="12.75" x14ac:dyDescent="0.2">
      <c r="A636" s="10"/>
      <c r="B636" s="17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T636"/>
    </row>
    <row r="637" spans="1:46" s="196" customFormat="1" ht="12.75" x14ac:dyDescent="0.2">
      <c r="A637" s="10"/>
      <c r="B637" s="17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T637"/>
    </row>
    <row r="638" spans="1:46" s="196" customFormat="1" ht="12.75" x14ac:dyDescent="0.2">
      <c r="A638" s="10"/>
      <c r="B638" s="17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T638"/>
    </row>
    <row r="639" spans="1:46" s="196" customFormat="1" ht="12.75" x14ac:dyDescent="0.2">
      <c r="A639" s="10"/>
      <c r="B639" s="17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T639"/>
    </row>
    <row r="640" spans="1:46" s="196" customFormat="1" ht="12.75" x14ac:dyDescent="0.2">
      <c r="A640" s="10"/>
      <c r="B640" s="17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T640"/>
    </row>
    <row r="641" spans="1:46" s="196" customFormat="1" ht="12.75" x14ac:dyDescent="0.2">
      <c r="A641" s="10"/>
      <c r="B641" s="17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T641"/>
    </row>
    <row r="642" spans="1:46" s="196" customFormat="1" ht="12.75" x14ac:dyDescent="0.2">
      <c r="A642" s="10"/>
      <c r="B642" s="17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T642"/>
    </row>
    <row r="643" spans="1:46" s="196" customFormat="1" ht="12.75" x14ac:dyDescent="0.2">
      <c r="A643" s="10"/>
      <c r="B643" s="17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T643"/>
    </row>
    <row r="644" spans="1:46" s="196" customFormat="1" ht="12.75" x14ac:dyDescent="0.2">
      <c r="A644" s="10"/>
      <c r="B644" s="17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T644"/>
    </row>
    <row r="645" spans="1:46" s="196" customFormat="1" ht="12.75" x14ac:dyDescent="0.2">
      <c r="A645" s="10"/>
      <c r="B645" s="17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T645"/>
    </row>
    <row r="646" spans="1:46" s="196" customFormat="1" ht="12.75" x14ac:dyDescent="0.2">
      <c r="A646" s="10"/>
      <c r="B646" s="17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T646"/>
    </row>
    <row r="647" spans="1:46" s="196" customFormat="1" ht="12.75" x14ac:dyDescent="0.2">
      <c r="A647" s="10"/>
      <c r="B647" s="17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T647"/>
    </row>
    <row r="648" spans="1:46" s="196" customFormat="1" ht="12.75" x14ac:dyDescent="0.2">
      <c r="A648" s="10"/>
      <c r="B648" s="17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T648"/>
    </row>
    <row r="649" spans="1:46" s="196" customFormat="1" ht="12.75" x14ac:dyDescent="0.2">
      <c r="A649" s="10"/>
      <c r="B649" s="17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T649"/>
    </row>
    <row r="650" spans="1:46" s="196" customFormat="1" ht="12.75" x14ac:dyDescent="0.2">
      <c r="A650" s="10"/>
      <c r="B650" s="17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T650"/>
    </row>
    <row r="651" spans="1:46" s="196" customFormat="1" ht="12.75" x14ac:dyDescent="0.2">
      <c r="A651" s="10"/>
      <c r="B651" s="17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T651"/>
    </row>
    <row r="652" spans="1:46" s="196" customFormat="1" ht="12.75" x14ac:dyDescent="0.2">
      <c r="A652" s="10"/>
      <c r="B652" s="17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T652"/>
    </row>
    <row r="653" spans="1:46" s="196" customFormat="1" ht="12.75" x14ac:dyDescent="0.2">
      <c r="A653" s="10"/>
      <c r="B653" s="17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T653"/>
    </row>
    <row r="654" spans="1:46" s="196" customFormat="1" ht="12.75" x14ac:dyDescent="0.2">
      <c r="A654" s="10"/>
      <c r="B654" s="17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T654"/>
    </row>
    <row r="655" spans="1:46" s="196" customFormat="1" ht="12.75" x14ac:dyDescent="0.2">
      <c r="A655" s="10"/>
      <c r="B655" s="17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T655"/>
    </row>
    <row r="656" spans="1:46" s="196" customFormat="1" ht="12.75" x14ac:dyDescent="0.2">
      <c r="A656" s="10"/>
      <c r="B656" s="17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T656"/>
    </row>
    <row r="657" spans="1:46" s="196" customFormat="1" ht="12.75" x14ac:dyDescent="0.2">
      <c r="A657" s="10"/>
      <c r="B657" s="17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T657"/>
    </row>
    <row r="658" spans="1:46" s="196" customFormat="1" ht="12.75" x14ac:dyDescent="0.2">
      <c r="A658" s="10"/>
      <c r="B658" s="17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T658"/>
    </row>
    <row r="659" spans="1:46" s="196" customFormat="1" ht="12.75" x14ac:dyDescent="0.2">
      <c r="A659" s="10"/>
      <c r="B659" s="17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T659"/>
    </row>
    <row r="660" spans="1:46" s="196" customFormat="1" ht="12.75" x14ac:dyDescent="0.2">
      <c r="A660" s="10"/>
      <c r="B660" s="17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T660"/>
    </row>
    <row r="661" spans="1:46" s="196" customFormat="1" ht="12.75" x14ac:dyDescent="0.2">
      <c r="A661" s="10"/>
      <c r="B661" s="17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T661"/>
    </row>
    <row r="662" spans="1:46" s="196" customFormat="1" ht="12.75" x14ac:dyDescent="0.2">
      <c r="A662" s="10"/>
      <c r="B662" s="17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T662"/>
    </row>
    <row r="663" spans="1:46" s="196" customFormat="1" ht="12.75" x14ac:dyDescent="0.2">
      <c r="A663" s="10"/>
      <c r="B663" s="17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T663"/>
    </row>
    <row r="664" spans="1:46" s="196" customFormat="1" ht="12.75" x14ac:dyDescent="0.2">
      <c r="A664" s="10"/>
      <c r="B664" s="17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T664"/>
    </row>
    <row r="665" spans="1:46" s="196" customFormat="1" ht="12.75" x14ac:dyDescent="0.2">
      <c r="A665" s="10"/>
      <c r="B665" s="17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T665"/>
    </row>
    <row r="666" spans="1:46" s="196" customFormat="1" ht="12.75" x14ac:dyDescent="0.2">
      <c r="A666" s="10"/>
      <c r="B666" s="17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T666"/>
    </row>
    <row r="667" spans="1:46" s="196" customFormat="1" ht="12.75" x14ac:dyDescent="0.2">
      <c r="A667" s="10"/>
      <c r="B667" s="17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T667"/>
    </row>
    <row r="668" spans="1:46" s="196" customFormat="1" ht="12.75" x14ac:dyDescent="0.2">
      <c r="A668" s="10"/>
      <c r="B668" s="17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T668"/>
    </row>
    <row r="669" spans="1:46" s="196" customFormat="1" ht="12.75" x14ac:dyDescent="0.2">
      <c r="A669" s="10"/>
      <c r="B669" s="17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T669"/>
    </row>
    <row r="670" spans="1:46" s="196" customFormat="1" ht="12.75" x14ac:dyDescent="0.2">
      <c r="A670" s="10"/>
      <c r="B670" s="17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T670"/>
    </row>
    <row r="671" spans="1:46" s="196" customFormat="1" ht="12.75" x14ac:dyDescent="0.2">
      <c r="A671" s="10"/>
      <c r="B671" s="17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T671"/>
    </row>
    <row r="672" spans="1:46" s="196" customFormat="1" ht="12.75" x14ac:dyDescent="0.2">
      <c r="A672" s="10"/>
      <c r="B672" s="17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T672"/>
    </row>
    <row r="673" spans="1:46" s="196" customFormat="1" ht="12.75" x14ac:dyDescent="0.2">
      <c r="A673" s="10"/>
      <c r="B673" s="17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T673"/>
    </row>
    <row r="674" spans="1:46" s="196" customFormat="1" ht="12.75" x14ac:dyDescent="0.2">
      <c r="A674" s="10"/>
      <c r="B674" s="17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T674"/>
    </row>
    <row r="675" spans="1:46" s="196" customFormat="1" ht="12.75" x14ac:dyDescent="0.2">
      <c r="A675" s="10"/>
      <c r="B675" s="17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T675"/>
    </row>
    <row r="676" spans="1:46" s="196" customFormat="1" ht="12.75" x14ac:dyDescent="0.2">
      <c r="A676" s="10"/>
      <c r="B676" s="17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T676"/>
    </row>
    <row r="677" spans="1:46" s="196" customFormat="1" ht="12.75" x14ac:dyDescent="0.2">
      <c r="A677" s="10"/>
      <c r="B677" s="17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T677"/>
    </row>
    <row r="678" spans="1:46" s="196" customFormat="1" ht="12.75" x14ac:dyDescent="0.2">
      <c r="A678" s="10"/>
      <c r="B678" s="17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T678"/>
    </row>
    <row r="679" spans="1:46" s="196" customFormat="1" ht="12.75" x14ac:dyDescent="0.2">
      <c r="A679" s="10"/>
      <c r="B679" s="17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T679"/>
    </row>
    <row r="680" spans="1:46" s="196" customFormat="1" ht="12.75" x14ac:dyDescent="0.2">
      <c r="A680" s="10"/>
      <c r="B680" s="17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T680"/>
    </row>
    <row r="681" spans="1:46" s="196" customFormat="1" ht="12.75" x14ac:dyDescent="0.2">
      <c r="A681" s="10"/>
      <c r="B681" s="17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T681"/>
    </row>
    <row r="682" spans="1:46" s="196" customFormat="1" ht="12.75" x14ac:dyDescent="0.2">
      <c r="A682" s="10"/>
      <c r="B682" s="17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T682"/>
    </row>
    <row r="683" spans="1:46" s="196" customFormat="1" ht="12.75" x14ac:dyDescent="0.2">
      <c r="A683" s="10"/>
      <c r="B683" s="17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T683"/>
    </row>
    <row r="684" spans="1:46" s="196" customFormat="1" ht="12.75" x14ac:dyDescent="0.2">
      <c r="A684" s="10"/>
      <c r="B684" s="17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T684"/>
    </row>
    <row r="685" spans="1:46" s="196" customFormat="1" ht="12.75" x14ac:dyDescent="0.2">
      <c r="A685" s="10"/>
      <c r="B685" s="17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T685"/>
    </row>
    <row r="686" spans="1:46" s="196" customFormat="1" ht="12.75" x14ac:dyDescent="0.2">
      <c r="A686" s="10"/>
      <c r="B686" s="17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T686"/>
    </row>
    <row r="687" spans="1:46" s="196" customFormat="1" ht="12.75" x14ac:dyDescent="0.2">
      <c r="A687" s="10"/>
      <c r="B687" s="17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T687"/>
    </row>
    <row r="688" spans="1:46" s="196" customFormat="1" ht="12.75" x14ac:dyDescent="0.2">
      <c r="A688" s="10"/>
      <c r="B688" s="17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T688"/>
    </row>
    <row r="689" spans="1:46" s="196" customFormat="1" ht="12.75" x14ac:dyDescent="0.2">
      <c r="A689" s="10"/>
      <c r="B689" s="17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T689"/>
    </row>
    <row r="690" spans="1:46" s="196" customFormat="1" ht="12.75" x14ac:dyDescent="0.2">
      <c r="A690" s="10"/>
      <c r="B690" s="17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T690"/>
    </row>
    <row r="691" spans="1:46" s="196" customFormat="1" ht="12.75" x14ac:dyDescent="0.2">
      <c r="A691" s="10"/>
      <c r="B691" s="17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T691"/>
    </row>
    <row r="692" spans="1:46" s="196" customFormat="1" ht="12.75" x14ac:dyDescent="0.2">
      <c r="A692" s="10"/>
      <c r="B692" s="17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T692"/>
    </row>
    <row r="693" spans="1:46" s="196" customFormat="1" ht="12.75" x14ac:dyDescent="0.2">
      <c r="A693" s="10"/>
      <c r="B693" s="17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T693"/>
    </row>
    <row r="694" spans="1:46" s="196" customFormat="1" ht="12.75" x14ac:dyDescent="0.2">
      <c r="A694" s="10"/>
      <c r="B694" s="17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T694"/>
    </row>
    <row r="695" spans="1:46" s="196" customFormat="1" ht="12.75" x14ac:dyDescent="0.2">
      <c r="A695" s="10"/>
      <c r="B695" s="17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T695"/>
    </row>
    <row r="696" spans="1:46" s="196" customFormat="1" ht="12.75" x14ac:dyDescent="0.2">
      <c r="A696" s="10"/>
      <c r="B696" s="17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T696"/>
    </row>
    <row r="697" spans="1:46" s="196" customFormat="1" ht="12.75" x14ac:dyDescent="0.2">
      <c r="A697" s="10"/>
      <c r="B697" s="17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T697"/>
    </row>
    <row r="698" spans="1:46" s="196" customFormat="1" ht="12.75" x14ac:dyDescent="0.2">
      <c r="A698" s="10"/>
      <c r="B698" s="17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T698"/>
    </row>
    <row r="699" spans="1:46" s="196" customFormat="1" ht="12.75" x14ac:dyDescent="0.2">
      <c r="A699" s="10"/>
      <c r="B699" s="17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T699"/>
    </row>
    <row r="700" spans="1:46" s="196" customFormat="1" ht="12.75" x14ac:dyDescent="0.2">
      <c r="A700" s="10"/>
      <c r="B700" s="17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T700"/>
    </row>
    <row r="701" spans="1:46" s="196" customFormat="1" ht="12.75" x14ac:dyDescent="0.2">
      <c r="A701" s="10"/>
      <c r="B701" s="17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T701"/>
    </row>
    <row r="702" spans="1:46" s="196" customFormat="1" ht="12.75" x14ac:dyDescent="0.2">
      <c r="A702" s="10"/>
      <c r="B702" s="17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T702"/>
    </row>
    <row r="703" spans="1:46" s="196" customFormat="1" ht="12.75" x14ac:dyDescent="0.2">
      <c r="A703" s="10"/>
      <c r="B703" s="17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T703"/>
    </row>
    <row r="704" spans="1:46" s="196" customFormat="1" ht="12.75" x14ac:dyDescent="0.2">
      <c r="A704" s="10"/>
      <c r="B704" s="17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T704"/>
    </row>
    <row r="705" spans="1:46" s="196" customFormat="1" ht="12.75" x14ac:dyDescent="0.2">
      <c r="A705" s="10"/>
      <c r="B705" s="17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T705"/>
    </row>
    <row r="706" spans="1:46" s="196" customFormat="1" ht="12.75" x14ac:dyDescent="0.2">
      <c r="A706" s="10"/>
      <c r="B706" s="17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T706"/>
    </row>
    <row r="707" spans="1:46" s="196" customFormat="1" ht="12.75" x14ac:dyDescent="0.2">
      <c r="A707" s="10"/>
      <c r="B707" s="17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T707"/>
    </row>
    <row r="708" spans="1:46" s="196" customFormat="1" ht="12.75" x14ac:dyDescent="0.2">
      <c r="A708" s="10"/>
      <c r="B708" s="17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T708"/>
    </row>
    <row r="709" spans="1:46" s="196" customFormat="1" ht="12.75" x14ac:dyDescent="0.2">
      <c r="A709" s="10"/>
      <c r="B709" s="17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T709"/>
    </row>
    <row r="710" spans="1:46" s="196" customFormat="1" ht="12.75" x14ac:dyDescent="0.2">
      <c r="A710" s="10"/>
      <c r="B710" s="17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T710"/>
    </row>
    <row r="711" spans="1:46" s="196" customFormat="1" ht="12.75" x14ac:dyDescent="0.2">
      <c r="A711" s="10"/>
      <c r="B711" s="17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T711"/>
    </row>
    <row r="712" spans="1:46" s="196" customFormat="1" ht="12.75" x14ac:dyDescent="0.2">
      <c r="A712" s="10"/>
      <c r="B712" s="17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T712"/>
    </row>
    <row r="713" spans="1:46" s="196" customFormat="1" ht="12.75" x14ac:dyDescent="0.2">
      <c r="A713" s="10"/>
      <c r="B713" s="17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T713"/>
    </row>
    <row r="714" spans="1:46" s="196" customFormat="1" ht="12.75" x14ac:dyDescent="0.2">
      <c r="A714" s="10"/>
      <c r="B714" s="17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T714"/>
    </row>
    <row r="715" spans="1:46" s="196" customFormat="1" ht="12.75" x14ac:dyDescent="0.2">
      <c r="A715" s="10"/>
      <c r="B715" s="17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T715"/>
    </row>
    <row r="716" spans="1:46" s="196" customFormat="1" ht="12.75" x14ac:dyDescent="0.2">
      <c r="A716" s="10"/>
      <c r="B716" s="17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T716"/>
    </row>
    <row r="717" spans="1:46" s="196" customFormat="1" ht="12.75" x14ac:dyDescent="0.2">
      <c r="A717" s="10"/>
      <c r="B717" s="17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T717"/>
    </row>
    <row r="718" spans="1:46" s="196" customFormat="1" ht="12.75" x14ac:dyDescent="0.2">
      <c r="A718" s="10"/>
      <c r="B718" s="17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T718"/>
    </row>
    <row r="719" spans="1:46" s="196" customFormat="1" ht="12.75" x14ac:dyDescent="0.2">
      <c r="A719" s="10"/>
      <c r="B719" s="17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T719"/>
    </row>
    <row r="720" spans="1:46" s="196" customFormat="1" ht="12.75" x14ac:dyDescent="0.2">
      <c r="A720" s="10"/>
      <c r="B720" s="17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T720"/>
    </row>
    <row r="721" spans="1:46" s="196" customFormat="1" ht="12.75" x14ac:dyDescent="0.2">
      <c r="A721" s="10"/>
      <c r="B721" s="17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T721"/>
    </row>
    <row r="722" spans="1:46" s="196" customFormat="1" ht="12.75" x14ac:dyDescent="0.2">
      <c r="A722" s="10"/>
      <c r="B722" s="17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T722"/>
    </row>
    <row r="723" spans="1:46" s="196" customFormat="1" ht="12.75" x14ac:dyDescent="0.2">
      <c r="A723" s="10"/>
      <c r="B723" s="17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T723"/>
    </row>
    <row r="724" spans="1:46" s="196" customFormat="1" ht="12.75" x14ac:dyDescent="0.2">
      <c r="A724" s="10"/>
      <c r="B724" s="17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T724"/>
    </row>
    <row r="725" spans="1:46" s="196" customFormat="1" ht="12.75" x14ac:dyDescent="0.2">
      <c r="A725" s="10"/>
      <c r="B725" s="17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T725"/>
    </row>
    <row r="726" spans="1:46" s="196" customFormat="1" ht="12.75" x14ac:dyDescent="0.2">
      <c r="A726" s="10"/>
      <c r="B726" s="17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T726"/>
    </row>
    <row r="727" spans="1:46" s="196" customFormat="1" ht="12.75" x14ac:dyDescent="0.2">
      <c r="A727" s="10"/>
      <c r="B727" s="17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T727"/>
    </row>
    <row r="728" spans="1:46" s="196" customFormat="1" ht="12.75" x14ac:dyDescent="0.2">
      <c r="A728" s="10"/>
      <c r="B728" s="17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T728"/>
    </row>
    <row r="729" spans="1:46" s="196" customFormat="1" ht="12.75" x14ac:dyDescent="0.2">
      <c r="A729" s="10"/>
      <c r="B729" s="17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T729"/>
    </row>
    <row r="730" spans="1:46" s="196" customFormat="1" ht="12.75" x14ac:dyDescent="0.2">
      <c r="A730" s="10"/>
      <c r="B730" s="17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T730"/>
    </row>
    <row r="731" spans="1:46" s="196" customFormat="1" ht="12.75" x14ac:dyDescent="0.2">
      <c r="A731" s="10"/>
      <c r="B731" s="17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T731"/>
    </row>
    <row r="732" spans="1:46" s="196" customFormat="1" ht="12.75" x14ac:dyDescent="0.2">
      <c r="A732" s="10"/>
      <c r="B732" s="17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T732"/>
    </row>
    <row r="733" spans="1:46" s="196" customFormat="1" ht="12.75" x14ac:dyDescent="0.2">
      <c r="A733" s="10"/>
      <c r="B733" s="17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T733"/>
    </row>
    <row r="734" spans="1:46" s="196" customFormat="1" ht="12.75" x14ac:dyDescent="0.2">
      <c r="A734" s="10"/>
      <c r="B734" s="17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T734"/>
    </row>
    <row r="735" spans="1:46" s="196" customFormat="1" ht="12.75" x14ac:dyDescent="0.2">
      <c r="A735" s="10"/>
      <c r="B735" s="17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T735"/>
    </row>
    <row r="736" spans="1:46" s="196" customFormat="1" ht="12.75" x14ac:dyDescent="0.2">
      <c r="A736" s="10"/>
      <c r="B736" s="17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T736"/>
    </row>
    <row r="737" spans="1:46" s="196" customFormat="1" ht="12.75" x14ac:dyDescent="0.2">
      <c r="A737" s="10"/>
      <c r="B737" s="17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T737"/>
    </row>
    <row r="738" spans="1:46" s="196" customFormat="1" ht="12.75" x14ac:dyDescent="0.2">
      <c r="A738" s="10"/>
      <c r="B738" s="17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T738"/>
    </row>
    <row r="739" spans="1:46" s="196" customFormat="1" ht="12.75" x14ac:dyDescent="0.2">
      <c r="A739" s="10"/>
      <c r="B739" s="17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T739"/>
    </row>
    <row r="740" spans="1:46" s="196" customFormat="1" ht="12.75" x14ac:dyDescent="0.2">
      <c r="A740" s="10"/>
      <c r="B740" s="17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T740"/>
    </row>
    <row r="741" spans="1:46" s="196" customFormat="1" ht="12.75" x14ac:dyDescent="0.2">
      <c r="A741" s="10"/>
      <c r="B741" s="17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T741"/>
    </row>
    <row r="742" spans="1:46" s="196" customFormat="1" ht="12.75" x14ac:dyDescent="0.2">
      <c r="A742" s="10"/>
      <c r="B742" s="17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T742"/>
    </row>
    <row r="743" spans="1:46" s="196" customFormat="1" ht="12.75" x14ac:dyDescent="0.2">
      <c r="A743" s="10"/>
      <c r="B743" s="17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T743"/>
    </row>
    <row r="744" spans="1:46" s="196" customFormat="1" ht="12.75" x14ac:dyDescent="0.2">
      <c r="A744" s="10"/>
      <c r="B744" s="17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T744"/>
    </row>
    <row r="745" spans="1:46" s="196" customFormat="1" ht="12.75" x14ac:dyDescent="0.2">
      <c r="A745" s="10"/>
      <c r="B745" s="17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T745"/>
    </row>
    <row r="746" spans="1:46" s="196" customFormat="1" ht="12.75" x14ac:dyDescent="0.2">
      <c r="A746" s="10"/>
      <c r="B746" s="17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T746"/>
    </row>
    <row r="747" spans="1:46" s="196" customFormat="1" ht="12.75" x14ac:dyDescent="0.2">
      <c r="A747" s="10"/>
      <c r="B747" s="17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T747"/>
    </row>
    <row r="748" spans="1:46" s="196" customFormat="1" ht="12.75" x14ac:dyDescent="0.2">
      <c r="A748" s="10"/>
      <c r="B748" s="17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T748"/>
    </row>
    <row r="749" spans="1:46" s="196" customFormat="1" ht="12.75" x14ac:dyDescent="0.2">
      <c r="A749" s="10"/>
      <c r="B749" s="17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T749"/>
    </row>
    <row r="750" spans="1:46" s="196" customFormat="1" ht="12.75" x14ac:dyDescent="0.2">
      <c r="A750" s="10"/>
      <c r="B750" s="17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T750"/>
    </row>
    <row r="751" spans="1:46" s="196" customFormat="1" ht="12.75" x14ac:dyDescent="0.2">
      <c r="A751" s="10"/>
      <c r="B751" s="17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T751"/>
    </row>
    <row r="752" spans="1:46" s="196" customFormat="1" ht="12.75" x14ac:dyDescent="0.2">
      <c r="A752" s="10"/>
      <c r="B752" s="17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T752"/>
    </row>
    <row r="753" spans="1:46" s="196" customFormat="1" ht="12.75" x14ac:dyDescent="0.2">
      <c r="A753" s="10"/>
      <c r="B753" s="17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T753"/>
    </row>
    <row r="754" spans="1:46" s="196" customFormat="1" ht="12.75" x14ac:dyDescent="0.2">
      <c r="A754" s="10"/>
      <c r="B754" s="17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T754"/>
    </row>
    <row r="755" spans="1:46" s="196" customFormat="1" ht="12.75" x14ac:dyDescent="0.2">
      <c r="A755" s="10"/>
      <c r="B755" s="17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T755"/>
    </row>
    <row r="756" spans="1:46" s="196" customFormat="1" ht="12.75" x14ac:dyDescent="0.2">
      <c r="A756" s="10"/>
      <c r="B756" s="17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T756"/>
    </row>
    <row r="757" spans="1:46" s="196" customFormat="1" ht="12.75" x14ac:dyDescent="0.2">
      <c r="A757" s="10"/>
      <c r="B757" s="17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T757"/>
    </row>
    <row r="758" spans="1:46" s="196" customFormat="1" ht="12.75" x14ac:dyDescent="0.2">
      <c r="A758" s="10"/>
      <c r="B758" s="17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T758"/>
    </row>
    <row r="759" spans="1:46" s="196" customFormat="1" ht="12.75" x14ac:dyDescent="0.2">
      <c r="A759" s="10"/>
      <c r="B759" s="17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T759"/>
    </row>
    <row r="760" spans="1:46" s="196" customFormat="1" ht="12.75" x14ac:dyDescent="0.2">
      <c r="A760" s="10"/>
      <c r="B760" s="17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T760"/>
    </row>
    <row r="761" spans="1:46" s="196" customFormat="1" ht="12.75" x14ac:dyDescent="0.2">
      <c r="A761" s="10"/>
      <c r="B761" s="17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T761"/>
    </row>
    <row r="762" spans="1:46" s="196" customFormat="1" ht="12.75" x14ac:dyDescent="0.2">
      <c r="A762" s="10"/>
      <c r="B762" s="17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T762"/>
    </row>
    <row r="763" spans="1:46" s="196" customFormat="1" ht="12.75" x14ac:dyDescent="0.2">
      <c r="A763" s="10"/>
      <c r="B763" s="17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T763"/>
    </row>
    <row r="764" spans="1:46" s="196" customFormat="1" ht="12.75" x14ac:dyDescent="0.2">
      <c r="A764" s="10"/>
      <c r="B764" s="17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T764"/>
    </row>
    <row r="765" spans="1:46" s="196" customFormat="1" ht="12.75" x14ac:dyDescent="0.2">
      <c r="A765" s="10"/>
      <c r="B765" s="17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T765"/>
    </row>
    <row r="766" spans="1:46" s="196" customFormat="1" ht="12.75" x14ac:dyDescent="0.2">
      <c r="A766" s="10"/>
      <c r="B766" s="17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T766"/>
    </row>
    <row r="767" spans="1:46" s="196" customFormat="1" ht="12.75" x14ac:dyDescent="0.2">
      <c r="A767" s="10"/>
      <c r="B767" s="17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T767"/>
    </row>
    <row r="768" spans="1:46" s="196" customFormat="1" ht="12.75" x14ac:dyDescent="0.2">
      <c r="A768" s="10"/>
      <c r="B768" s="17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T768"/>
    </row>
    <row r="769" spans="1:46" s="196" customFormat="1" ht="12.75" x14ac:dyDescent="0.2">
      <c r="A769" s="10"/>
      <c r="B769" s="17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T769"/>
    </row>
    <row r="770" spans="1:46" s="196" customFormat="1" ht="12.75" x14ac:dyDescent="0.2">
      <c r="A770" s="10"/>
      <c r="B770" s="17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T770"/>
    </row>
    <row r="771" spans="1:46" s="196" customFormat="1" ht="12.75" x14ac:dyDescent="0.2">
      <c r="A771" s="10"/>
      <c r="B771" s="17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T771"/>
    </row>
    <row r="772" spans="1:46" s="196" customFormat="1" ht="12.75" x14ac:dyDescent="0.2">
      <c r="A772" s="10"/>
      <c r="B772" s="17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T772"/>
    </row>
    <row r="773" spans="1:46" s="196" customFormat="1" ht="12.75" x14ac:dyDescent="0.2">
      <c r="A773" s="10"/>
      <c r="B773" s="17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T773"/>
    </row>
    <row r="774" spans="1:46" s="196" customFormat="1" ht="12.75" x14ac:dyDescent="0.2">
      <c r="A774" s="10"/>
      <c r="B774" s="17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T774"/>
    </row>
    <row r="775" spans="1:46" s="196" customFormat="1" ht="12.75" x14ac:dyDescent="0.2">
      <c r="A775" s="10"/>
      <c r="B775" s="17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T775"/>
    </row>
    <row r="776" spans="1:46" s="196" customFormat="1" ht="12.75" x14ac:dyDescent="0.2">
      <c r="A776" s="10"/>
      <c r="B776" s="17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T776"/>
    </row>
    <row r="777" spans="1:46" s="196" customFormat="1" ht="12.75" x14ac:dyDescent="0.2">
      <c r="A777" s="10"/>
      <c r="B777" s="17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T777"/>
    </row>
    <row r="778" spans="1:46" s="196" customFormat="1" ht="12.75" x14ac:dyDescent="0.2">
      <c r="A778" s="10"/>
      <c r="B778" s="17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T778"/>
    </row>
    <row r="779" spans="1:46" s="196" customFormat="1" ht="12.75" x14ac:dyDescent="0.2">
      <c r="A779" s="10"/>
      <c r="B779" s="17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T779"/>
    </row>
    <row r="780" spans="1:46" s="196" customFormat="1" ht="12.75" x14ac:dyDescent="0.2">
      <c r="A780" s="10"/>
      <c r="B780" s="17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T780"/>
    </row>
    <row r="781" spans="1:46" s="196" customFormat="1" ht="12.75" x14ac:dyDescent="0.2">
      <c r="A781" s="10"/>
      <c r="B781" s="17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T781"/>
    </row>
    <row r="782" spans="1:46" s="196" customFormat="1" ht="12.75" x14ac:dyDescent="0.2">
      <c r="A782" s="10"/>
      <c r="B782" s="17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T782"/>
    </row>
    <row r="783" spans="1:46" s="196" customFormat="1" ht="12.75" x14ac:dyDescent="0.2">
      <c r="A783" s="10"/>
      <c r="B783" s="17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T783"/>
    </row>
    <row r="784" spans="1:46" s="196" customFormat="1" ht="12.75" x14ac:dyDescent="0.2">
      <c r="A784" s="10"/>
      <c r="B784" s="17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T784"/>
    </row>
    <row r="785" spans="1:46" s="196" customFormat="1" ht="12.75" x14ac:dyDescent="0.2">
      <c r="A785" s="10"/>
      <c r="B785" s="17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T785"/>
    </row>
    <row r="786" spans="1:46" s="196" customFormat="1" ht="12.75" x14ac:dyDescent="0.2">
      <c r="A786" s="10"/>
      <c r="B786" s="17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T786"/>
    </row>
    <row r="787" spans="1:46" s="196" customFormat="1" ht="12.75" x14ac:dyDescent="0.2">
      <c r="A787" s="10"/>
      <c r="B787" s="17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T787"/>
    </row>
    <row r="788" spans="1:46" s="196" customFormat="1" ht="12.75" x14ac:dyDescent="0.2">
      <c r="A788" s="10"/>
      <c r="B788" s="17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T788"/>
    </row>
    <row r="789" spans="1:46" s="196" customFormat="1" ht="12.75" x14ac:dyDescent="0.2">
      <c r="A789" s="10"/>
      <c r="B789" s="17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T789"/>
    </row>
    <row r="790" spans="1:46" s="196" customFormat="1" ht="12.75" x14ac:dyDescent="0.2">
      <c r="A790" s="10"/>
      <c r="B790" s="17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T790"/>
    </row>
    <row r="791" spans="1:46" s="196" customFormat="1" ht="12.75" x14ac:dyDescent="0.2">
      <c r="A791" s="10"/>
      <c r="B791" s="17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T791"/>
    </row>
    <row r="792" spans="1:46" s="196" customFormat="1" ht="12.75" x14ac:dyDescent="0.2">
      <c r="A792" s="10"/>
      <c r="B792" s="17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T792"/>
    </row>
    <row r="793" spans="1:46" s="196" customFormat="1" ht="12.75" x14ac:dyDescent="0.2">
      <c r="A793" s="10"/>
      <c r="B793" s="17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T793"/>
    </row>
    <row r="794" spans="1:46" s="196" customFormat="1" ht="12.75" x14ac:dyDescent="0.2">
      <c r="A794" s="10"/>
      <c r="B794" s="17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T794"/>
    </row>
    <row r="795" spans="1:46" s="196" customFormat="1" ht="12.75" x14ac:dyDescent="0.2">
      <c r="A795" s="10"/>
      <c r="B795" s="17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T795"/>
    </row>
    <row r="796" spans="1:46" s="196" customFormat="1" ht="12.75" x14ac:dyDescent="0.2">
      <c r="A796" s="10"/>
      <c r="B796" s="17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T796"/>
    </row>
    <row r="797" spans="1:46" s="196" customFormat="1" ht="12.75" x14ac:dyDescent="0.2">
      <c r="A797" s="10"/>
      <c r="B797" s="17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T797"/>
    </row>
    <row r="798" spans="1:46" s="196" customFormat="1" ht="12.75" x14ac:dyDescent="0.2">
      <c r="A798" s="10"/>
      <c r="B798" s="17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T798"/>
    </row>
    <row r="799" spans="1:46" s="196" customFormat="1" ht="12.75" x14ac:dyDescent="0.2">
      <c r="A799" s="10"/>
      <c r="B799" s="17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T799"/>
    </row>
    <row r="800" spans="1:46" s="196" customFormat="1" ht="12.75" x14ac:dyDescent="0.2">
      <c r="A800" s="10"/>
      <c r="B800" s="17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T800"/>
    </row>
    <row r="801" spans="1:46" s="196" customFormat="1" ht="12.75" x14ac:dyDescent="0.2">
      <c r="A801" s="10"/>
      <c r="B801" s="17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T801"/>
    </row>
    <row r="802" spans="1:46" s="196" customFormat="1" ht="12.75" x14ac:dyDescent="0.2">
      <c r="A802" s="10"/>
      <c r="B802" s="17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T802"/>
    </row>
    <row r="803" spans="1:46" s="196" customFormat="1" ht="12.75" x14ac:dyDescent="0.2">
      <c r="A803" s="10"/>
      <c r="B803" s="17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T803"/>
    </row>
    <row r="804" spans="1:46" s="196" customFormat="1" ht="12.75" x14ac:dyDescent="0.2">
      <c r="A804" s="10"/>
      <c r="B804" s="17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T804"/>
    </row>
    <row r="805" spans="1:46" s="196" customFormat="1" ht="12.75" x14ac:dyDescent="0.2">
      <c r="A805" s="10"/>
      <c r="B805" s="17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T805"/>
    </row>
    <row r="806" spans="1:46" s="196" customFormat="1" ht="12.75" x14ac:dyDescent="0.2">
      <c r="A806" s="10"/>
      <c r="B806" s="17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T806"/>
    </row>
    <row r="807" spans="1:46" s="196" customFormat="1" ht="12.75" x14ac:dyDescent="0.2">
      <c r="A807" s="10"/>
      <c r="B807" s="17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T807"/>
    </row>
    <row r="808" spans="1:46" s="196" customFormat="1" ht="12.75" x14ac:dyDescent="0.2">
      <c r="A808" s="10"/>
      <c r="B808" s="17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T808"/>
    </row>
    <row r="809" spans="1:46" s="196" customFormat="1" ht="12.75" x14ac:dyDescent="0.2">
      <c r="A809" s="10"/>
      <c r="B809" s="17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T809"/>
    </row>
    <row r="810" spans="1:46" s="196" customFormat="1" ht="12.75" x14ac:dyDescent="0.2">
      <c r="A810" s="10"/>
      <c r="B810" s="17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T810"/>
    </row>
    <row r="811" spans="1:46" s="196" customFormat="1" ht="12.75" x14ac:dyDescent="0.2">
      <c r="A811" s="10"/>
      <c r="B811" s="17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T811"/>
    </row>
    <row r="812" spans="1:46" s="196" customFormat="1" ht="12.75" x14ac:dyDescent="0.2">
      <c r="A812" s="10"/>
      <c r="B812" s="17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T812"/>
    </row>
    <row r="813" spans="1:46" s="196" customFormat="1" ht="12.75" x14ac:dyDescent="0.2">
      <c r="A813" s="10"/>
      <c r="B813" s="17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T813"/>
    </row>
    <row r="814" spans="1:46" s="196" customFormat="1" ht="12.75" x14ac:dyDescent="0.2">
      <c r="A814" s="10"/>
      <c r="B814" s="17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T814"/>
    </row>
    <row r="815" spans="1:46" s="196" customFormat="1" ht="12.75" x14ac:dyDescent="0.2">
      <c r="A815" s="10"/>
      <c r="B815" s="17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T815"/>
    </row>
    <row r="816" spans="1:46" s="196" customFormat="1" ht="12.75" x14ac:dyDescent="0.2">
      <c r="A816" s="10"/>
      <c r="B816" s="17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T816"/>
    </row>
    <row r="817" spans="1:46" s="196" customFormat="1" ht="12.75" x14ac:dyDescent="0.2">
      <c r="A817" s="10"/>
      <c r="B817" s="17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T817"/>
    </row>
    <row r="818" spans="1:46" s="196" customFormat="1" ht="12.75" x14ac:dyDescent="0.2">
      <c r="A818" s="10"/>
      <c r="B818" s="17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T818"/>
    </row>
    <row r="819" spans="1:46" s="196" customFormat="1" ht="12.75" x14ac:dyDescent="0.2">
      <c r="A819" s="10"/>
      <c r="B819" s="17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T819"/>
    </row>
    <row r="820" spans="1:46" s="196" customFormat="1" ht="12.75" x14ac:dyDescent="0.2">
      <c r="A820" s="10"/>
      <c r="B820" s="17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T820"/>
    </row>
    <row r="821" spans="1:46" s="196" customFormat="1" ht="12.75" x14ac:dyDescent="0.2">
      <c r="A821" s="10"/>
      <c r="B821" s="17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T821"/>
    </row>
    <row r="822" spans="1:46" s="196" customFormat="1" ht="12.75" x14ac:dyDescent="0.2">
      <c r="A822" s="10"/>
      <c r="B822" s="17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T822"/>
    </row>
    <row r="823" spans="1:46" s="196" customFormat="1" ht="12.75" x14ac:dyDescent="0.2">
      <c r="A823" s="10"/>
      <c r="B823" s="17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T823"/>
    </row>
    <row r="824" spans="1:46" s="196" customFormat="1" ht="12.75" x14ac:dyDescent="0.2">
      <c r="A824" s="10"/>
      <c r="B824" s="17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T824"/>
    </row>
    <row r="825" spans="1:46" s="196" customFormat="1" ht="12.75" x14ac:dyDescent="0.2">
      <c r="A825" s="10"/>
      <c r="B825" s="17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T825"/>
    </row>
    <row r="826" spans="1:46" s="196" customFormat="1" ht="12.75" x14ac:dyDescent="0.2">
      <c r="A826" s="10"/>
      <c r="B826" s="17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T826"/>
    </row>
    <row r="827" spans="1:46" s="196" customFormat="1" ht="12.75" x14ac:dyDescent="0.2">
      <c r="A827" s="10"/>
      <c r="B827" s="17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T827"/>
    </row>
    <row r="828" spans="1:46" s="196" customFormat="1" ht="12.75" x14ac:dyDescent="0.2">
      <c r="A828" s="10"/>
      <c r="B828" s="17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T828"/>
    </row>
    <row r="829" spans="1:46" s="196" customFormat="1" ht="12.75" x14ac:dyDescent="0.2">
      <c r="A829" s="10"/>
      <c r="B829" s="17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T829"/>
    </row>
    <row r="830" spans="1:46" s="196" customFormat="1" ht="12.75" x14ac:dyDescent="0.2">
      <c r="A830" s="10"/>
      <c r="B830" s="17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T830"/>
    </row>
    <row r="831" spans="1:46" s="196" customFormat="1" ht="12.75" x14ac:dyDescent="0.2">
      <c r="A831" s="10"/>
      <c r="B831" s="17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T831"/>
    </row>
    <row r="832" spans="1:46" s="196" customFormat="1" ht="12.75" x14ac:dyDescent="0.2">
      <c r="A832" s="10"/>
      <c r="B832" s="17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T832"/>
    </row>
    <row r="833" spans="1:46" s="196" customFormat="1" ht="12.75" x14ac:dyDescent="0.2">
      <c r="A833" s="10"/>
      <c r="B833" s="17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T833"/>
    </row>
    <row r="834" spans="1:46" s="196" customFormat="1" ht="12.75" x14ac:dyDescent="0.2">
      <c r="A834" s="10"/>
      <c r="B834" s="17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T834"/>
    </row>
    <row r="835" spans="1:46" s="196" customFormat="1" ht="12.75" x14ac:dyDescent="0.2">
      <c r="A835" s="10"/>
      <c r="B835" s="17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T835"/>
    </row>
    <row r="836" spans="1:46" s="196" customFormat="1" ht="12.75" x14ac:dyDescent="0.2">
      <c r="A836" s="10"/>
      <c r="B836" s="17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T836"/>
    </row>
    <row r="837" spans="1:46" s="196" customFormat="1" ht="12.75" x14ac:dyDescent="0.2">
      <c r="A837" s="10"/>
      <c r="B837" s="17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T837"/>
    </row>
    <row r="838" spans="1:46" s="196" customFormat="1" ht="12.75" x14ac:dyDescent="0.2">
      <c r="A838" s="10"/>
      <c r="B838" s="17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T838"/>
    </row>
    <row r="839" spans="1:46" s="196" customFormat="1" ht="12.75" x14ac:dyDescent="0.2">
      <c r="A839" s="10"/>
      <c r="B839" s="17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T839"/>
    </row>
    <row r="840" spans="1:46" s="196" customFormat="1" ht="12.75" x14ac:dyDescent="0.2">
      <c r="A840" s="10"/>
      <c r="B840" s="17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T840"/>
    </row>
    <row r="841" spans="1:46" s="196" customFormat="1" ht="12.75" x14ac:dyDescent="0.2">
      <c r="A841" s="10"/>
      <c r="B841" s="17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T841"/>
    </row>
    <row r="842" spans="1:46" s="196" customFormat="1" ht="12.75" x14ac:dyDescent="0.2">
      <c r="A842" s="10"/>
      <c r="B842" s="17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T842"/>
    </row>
    <row r="843" spans="1:46" s="196" customFormat="1" ht="12.75" x14ac:dyDescent="0.2">
      <c r="A843" s="10"/>
      <c r="B843" s="17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T843"/>
    </row>
    <row r="844" spans="1:46" s="196" customFormat="1" ht="12.75" x14ac:dyDescent="0.2">
      <c r="A844" s="10"/>
      <c r="B844" s="17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T844"/>
    </row>
    <row r="845" spans="1:46" s="196" customFormat="1" ht="12.75" x14ac:dyDescent="0.2">
      <c r="A845" s="10"/>
      <c r="B845" s="17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T845"/>
    </row>
    <row r="846" spans="1:46" s="196" customFormat="1" ht="12.75" x14ac:dyDescent="0.2">
      <c r="A846" s="10"/>
      <c r="B846" s="17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T846"/>
    </row>
    <row r="847" spans="1:46" s="196" customFormat="1" ht="12.75" x14ac:dyDescent="0.2">
      <c r="A847" s="10"/>
      <c r="B847" s="17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T847"/>
    </row>
    <row r="848" spans="1:46" s="196" customFormat="1" ht="12.75" x14ac:dyDescent="0.2">
      <c r="A848" s="10"/>
      <c r="B848" s="17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T848"/>
    </row>
    <row r="849" spans="1:46" s="196" customFormat="1" ht="12.75" x14ac:dyDescent="0.2">
      <c r="A849" s="10"/>
      <c r="B849" s="17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T849"/>
    </row>
    <row r="850" spans="1:46" s="196" customFormat="1" ht="12.75" x14ac:dyDescent="0.2">
      <c r="A850" s="10"/>
      <c r="B850" s="17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T850"/>
    </row>
    <row r="851" spans="1:46" s="196" customFormat="1" ht="12.75" x14ac:dyDescent="0.2">
      <c r="A851" s="10"/>
      <c r="B851" s="17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T851"/>
    </row>
    <row r="852" spans="1:46" s="196" customFormat="1" ht="12.75" x14ac:dyDescent="0.2">
      <c r="A852" s="10"/>
      <c r="B852" s="17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T852"/>
    </row>
    <row r="853" spans="1:46" s="196" customFormat="1" ht="12.75" x14ac:dyDescent="0.2">
      <c r="A853" s="10"/>
      <c r="B853" s="17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T853"/>
    </row>
    <row r="854" spans="1:46" s="196" customFormat="1" ht="12.75" x14ac:dyDescent="0.2">
      <c r="A854" s="10"/>
      <c r="B854" s="17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T854"/>
    </row>
    <row r="855" spans="1:46" s="196" customFormat="1" ht="12.75" x14ac:dyDescent="0.2">
      <c r="A855" s="10"/>
      <c r="B855" s="17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T855"/>
    </row>
    <row r="856" spans="1:46" s="196" customFormat="1" ht="12.75" x14ac:dyDescent="0.2">
      <c r="A856" s="10"/>
      <c r="B856" s="17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T856"/>
    </row>
    <row r="857" spans="1:46" s="196" customFormat="1" ht="12.75" x14ac:dyDescent="0.2">
      <c r="A857" s="10"/>
      <c r="B857" s="17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T857"/>
    </row>
    <row r="858" spans="1:46" s="196" customFormat="1" ht="12.75" x14ac:dyDescent="0.2">
      <c r="A858" s="10"/>
      <c r="B858" s="17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T858"/>
    </row>
    <row r="859" spans="1:46" s="196" customFormat="1" ht="12.75" x14ac:dyDescent="0.2">
      <c r="A859" s="10"/>
      <c r="B859" s="17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T859"/>
    </row>
    <row r="860" spans="1:46" s="196" customFormat="1" ht="12.75" x14ac:dyDescent="0.2">
      <c r="A860" s="10"/>
      <c r="B860" s="17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T860"/>
    </row>
    <row r="861" spans="1:46" s="196" customFormat="1" ht="12.75" x14ac:dyDescent="0.2">
      <c r="A861" s="10"/>
      <c r="B861" s="17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T861"/>
    </row>
    <row r="862" spans="1:46" s="196" customFormat="1" ht="12.75" x14ac:dyDescent="0.2">
      <c r="A862" s="10"/>
      <c r="B862" s="17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T862"/>
    </row>
    <row r="863" spans="1:46" s="196" customFormat="1" ht="12.75" x14ac:dyDescent="0.2">
      <c r="A863" s="10"/>
      <c r="B863" s="17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T863"/>
    </row>
    <row r="864" spans="1:46" s="196" customFormat="1" ht="12.75" x14ac:dyDescent="0.2">
      <c r="A864" s="10"/>
      <c r="B864" s="17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T864"/>
    </row>
    <row r="865" spans="1:46" s="196" customFormat="1" ht="12.75" x14ac:dyDescent="0.2">
      <c r="A865" s="10"/>
      <c r="B865" s="17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T865"/>
    </row>
    <row r="866" spans="1:46" s="196" customFormat="1" ht="12.75" x14ac:dyDescent="0.2">
      <c r="A866" s="10"/>
      <c r="B866" s="17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T866"/>
    </row>
    <row r="867" spans="1:46" s="196" customFormat="1" ht="12.75" x14ac:dyDescent="0.2">
      <c r="A867" s="10"/>
      <c r="B867" s="17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T867"/>
    </row>
    <row r="868" spans="1:46" s="196" customFormat="1" ht="12.75" x14ac:dyDescent="0.2">
      <c r="A868" s="10"/>
      <c r="B868" s="17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T868"/>
    </row>
    <row r="869" spans="1:46" s="196" customFormat="1" ht="12.75" x14ac:dyDescent="0.2">
      <c r="A869" s="10"/>
      <c r="B869" s="17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T869"/>
    </row>
    <row r="870" spans="1:46" s="196" customFormat="1" ht="12.75" x14ac:dyDescent="0.2">
      <c r="A870" s="10"/>
      <c r="B870" s="17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T870"/>
    </row>
    <row r="871" spans="1:46" s="196" customFormat="1" ht="12.75" x14ac:dyDescent="0.2">
      <c r="A871" s="10"/>
      <c r="B871" s="17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T871"/>
    </row>
    <row r="872" spans="1:46" s="196" customFormat="1" ht="12.75" x14ac:dyDescent="0.2">
      <c r="A872" s="10"/>
      <c r="B872" s="17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T872"/>
    </row>
    <row r="873" spans="1:46" s="196" customFormat="1" ht="12.75" x14ac:dyDescent="0.2">
      <c r="A873" s="10"/>
      <c r="B873" s="17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T873"/>
    </row>
    <row r="874" spans="1:46" s="196" customFormat="1" ht="12.75" x14ac:dyDescent="0.2">
      <c r="A874" s="10"/>
      <c r="B874" s="17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T874"/>
    </row>
    <row r="875" spans="1:46" s="196" customFormat="1" ht="12.75" x14ac:dyDescent="0.2">
      <c r="A875" s="10"/>
      <c r="B875" s="17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T875"/>
    </row>
    <row r="876" spans="1:46" s="196" customFormat="1" ht="12.75" x14ac:dyDescent="0.2">
      <c r="A876" s="10"/>
      <c r="B876" s="17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T876"/>
    </row>
    <row r="877" spans="1:46" s="196" customFormat="1" ht="12.75" x14ac:dyDescent="0.2">
      <c r="A877" s="10"/>
      <c r="B877" s="17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T877"/>
    </row>
    <row r="878" spans="1:46" s="196" customFormat="1" ht="12.75" x14ac:dyDescent="0.2">
      <c r="A878" s="10"/>
      <c r="B878" s="17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T878"/>
    </row>
    <row r="879" spans="1:46" s="196" customFormat="1" ht="12.75" x14ac:dyDescent="0.2">
      <c r="A879" s="10"/>
      <c r="B879" s="17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T879"/>
    </row>
    <row r="880" spans="1:46" s="196" customFormat="1" ht="12.75" x14ac:dyDescent="0.2">
      <c r="A880" s="10"/>
      <c r="B880" s="17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T880"/>
    </row>
    <row r="881" spans="1:46" s="196" customFormat="1" ht="12.75" x14ac:dyDescent="0.2">
      <c r="A881" s="10"/>
      <c r="B881" s="17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T881"/>
    </row>
    <row r="882" spans="1:46" s="196" customFormat="1" ht="12.75" x14ac:dyDescent="0.2">
      <c r="A882" s="10"/>
      <c r="B882" s="17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T882"/>
    </row>
    <row r="883" spans="1:46" s="196" customFormat="1" ht="12.75" x14ac:dyDescent="0.2">
      <c r="A883" s="10"/>
      <c r="B883" s="17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T883"/>
    </row>
    <row r="884" spans="1:46" s="196" customFormat="1" ht="12.75" x14ac:dyDescent="0.2">
      <c r="A884" s="10"/>
      <c r="B884" s="17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T884"/>
    </row>
    <row r="885" spans="1:46" s="196" customFormat="1" ht="12.75" x14ac:dyDescent="0.2">
      <c r="A885" s="10"/>
      <c r="B885" s="17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T885"/>
    </row>
    <row r="886" spans="1:46" s="196" customFormat="1" ht="12.75" x14ac:dyDescent="0.2">
      <c r="A886" s="10"/>
      <c r="B886" s="17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T886"/>
    </row>
    <row r="887" spans="1:46" s="196" customFormat="1" ht="12.75" x14ac:dyDescent="0.2">
      <c r="A887" s="10"/>
      <c r="B887" s="17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T887"/>
    </row>
    <row r="888" spans="1:46" s="196" customFormat="1" ht="12.75" x14ac:dyDescent="0.2">
      <c r="A888" s="10"/>
      <c r="B888" s="17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T888"/>
    </row>
    <row r="889" spans="1:46" s="196" customFormat="1" ht="12.75" x14ac:dyDescent="0.2">
      <c r="A889" s="10"/>
      <c r="B889" s="17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T889"/>
    </row>
    <row r="890" spans="1:46" s="196" customFormat="1" ht="12.75" x14ac:dyDescent="0.2">
      <c r="A890" s="10"/>
      <c r="B890" s="17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T890"/>
    </row>
    <row r="891" spans="1:46" s="196" customFormat="1" ht="12.75" x14ac:dyDescent="0.2">
      <c r="A891" s="10"/>
      <c r="B891" s="17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T891"/>
    </row>
    <row r="892" spans="1:46" s="196" customFormat="1" ht="12.75" x14ac:dyDescent="0.2">
      <c r="A892" s="10"/>
      <c r="B892" s="17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T892"/>
    </row>
    <row r="893" spans="1:46" s="196" customFormat="1" ht="12.75" x14ac:dyDescent="0.2">
      <c r="A893" s="10"/>
      <c r="B893" s="17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T893"/>
    </row>
    <row r="894" spans="1:46" s="196" customFormat="1" ht="12.75" x14ac:dyDescent="0.2">
      <c r="A894" s="10"/>
      <c r="B894" s="17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T894"/>
    </row>
    <row r="895" spans="1:46" s="196" customFormat="1" ht="12.75" x14ac:dyDescent="0.2">
      <c r="A895" s="10"/>
      <c r="B895" s="17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T895"/>
    </row>
    <row r="896" spans="1:46" s="196" customFormat="1" ht="12.75" x14ac:dyDescent="0.2">
      <c r="A896" s="10"/>
      <c r="B896" s="17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T896"/>
    </row>
    <row r="897" spans="1:46" s="196" customFormat="1" ht="12.75" x14ac:dyDescent="0.2">
      <c r="A897" s="10"/>
      <c r="B897" s="17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T897"/>
    </row>
    <row r="898" spans="1:46" s="196" customFormat="1" ht="12.75" x14ac:dyDescent="0.2">
      <c r="A898" s="10"/>
      <c r="B898" s="17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T898"/>
    </row>
    <row r="899" spans="1:46" s="196" customFormat="1" ht="12.75" x14ac:dyDescent="0.2">
      <c r="A899" s="10"/>
      <c r="B899" s="17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T899"/>
    </row>
    <row r="900" spans="1:46" s="196" customFormat="1" ht="12.75" x14ac:dyDescent="0.2">
      <c r="A900" s="10"/>
      <c r="B900" s="17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T900"/>
    </row>
    <row r="901" spans="1:46" s="196" customFormat="1" ht="12.75" x14ac:dyDescent="0.2">
      <c r="A901" s="10"/>
      <c r="B901" s="17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T901"/>
    </row>
    <row r="902" spans="1:46" s="196" customFormat="1" ht="12.75" x14ac:dyDescent="0.2">
      <c r="A902" s="10"/>
      <c r="B902" s="17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T902"/>
    </row>
    <row r="903" spans="1:46" s="196" customFormat="1" ht="12.75" x14ac:dyDescent="0.2">
      <c r="A903" s="10"/>
      <c r="B903" s="17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T903"/>
    </row>
    <row r="904" spans="1:46" s="196" customFormat="1" ht="12.75" x14ac:dyDescent="0.2">
      <c r="A904" s="10"/>
      <c r="B904" s="17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T904"/>
    </row>
    <row r="905" spans="1:46" s="196" customFormat="1" ht="12.75" x14ac:dyDescent="0.2">
      <c r="A905" s="10"/>
      <c r="B905" s="17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T905"/>
    </row>
    <row r="906" spans="1:46" s="196" customFormat="1" ht="12.75" x14ac:dyDescent="0.2">
      <c r="A906" s="10"/>
      <c r="B906" s="17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T906"/>
    </row>
    <row r="907" spans="1:46" s="196" customFormat="1" ht="12.75" x14ac:dyDescent="0.2">
      <c r="A907" s="10"/>
      <c r="B907" s="17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T907"/>
    </row>
    <row r="908" spans="1:46" s="196" customFormat="1" ht="12.75" x14ac:dyDescent="0.2">
      <c r="A908" s="10"/>
      <c r="B908" s="17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T908"/>
    </row>
    <row r="909" spans="1:46" s="196" customFormat="1" ht="12.75" x14ac:dyDescent="0.2">
      <c r="A909" s="10"/>
      <c r="B909" s="17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T909"/>
    </row>
    <row r="910" spans="1:46" s="196" customFormat="1" ht="12.75" x14ac:dyDescent="0.2">
      <c r="A910" s="10"/>
      <c r="B910" s="17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T910"/>
    </row>
    <row r="911" spans="1:46" s="196" customFormat="1" ht="12.75" x14ac:dyDescent="0.2">
      <c r="A911" s="10"/>
      <c r="B911" s="17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T911"/>
    </row>
    <row r="912" spans="1:46" s="196" customFormat="1" ht="12.75" x14ac:dyDescent="0.2">
      <c r="A912" s="10"/>
      <c r="B912" s="17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T912"/>
    </row>
    <row r="913" spans="1:46" s="196" customFormat="1" ht="12.75" x14ac:dyDescent="0.2">
      <c r="A913" s="10"/>
      <c r="B913" s="17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T913"/>
    </row>
    <row r="914" spans="1:46" s="196" customFormat="1" ht="12.75" x14ac:dyDescent="0.2">
      <c r="A914" s="10"/>
      <c r="B914" s="17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T914"/>
    </row>
    <row r="915" spans="1:46" s="196" customFormat="1" ht="12.75" x14ac:dyDescent="0.2">
      <c r="A915" s="10"/>
      <c r="B915" s="17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T915"/>
    </row>
    <row r="916" spans="1:46" s="196" customFormat="1" ht="12.75" x14ac:dyDescent="0.2">
      <c r="A916" s="10"/>
      <c r="B916" s="17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T916"/>
    </row>
    <row r="917" spans="1:46" s="196" customFormat="1" ht="12.75" x14ac:dyDescent="0.2">
      <c r="A917" s="10"/>
      <c r="B917" s="17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T917"/>
    </row>
    <row r="918" spans="1:46" s="196" customFormat="1" ht="12.75" x14ac:dyDescent="0.2">
      <c r="A918" s="10"/>
      <c r="B918" s="17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T918"/>
    </row>
    <row r="919" spans="1:46" s="196" customFormat="1" ht="12.75" x14ac:dyDescent="0.2">
      <c r="A919" s="10"/>
      <c r="B919" s="17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T919"/>
    </row>
    <row r="920" spans="1:46" s="196" customFormat="1" ht="12.75" x14ac:dyDescent="0.2">
      <c r="A920" s="10"/>
      <c r="B920" s="17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T920"/>
    </row>
    <row r="921" spans="1:46" s="196" customFormat="1" ht="12.75" x14ac:dyDescent="0.2">
      <c r="A921" s="10"/>
      <c r="B921" s="17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T921"/>
    </row>
    <row r="922" spans="1:46" s="196" customFormat="1" ht="12.75" x14ac:dyDescent="0.2">
      <c r="A922" s="10"/>
      <c r="B922" s="17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T922"/>
    </row>
    <row r="923" spans="1:46" s="196" customFormat="1" ht="12.75" x14ac:dyDescent="0.2">
      <c r="A923" s="10"/>
      <c r="B923" s="17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T923"/>
    </row>
    <row r="924" spans="1:46" s="196" customFormat="1" ht="12.75" x14ac:dyDescent="0.2">
      <c r="A924" s="10"/>
      <c r="B924" s="17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T924"/>
    </row>
    <row r="925" spans="1:46" s="196" customFormat="1" ht="12.75" x14ac:dyDescent="0.2">
      <c r="A925" s="10"/>
      <c r="B925" s="17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T925"/>
    </row>
    <row r="926" spans="1:46" s="196" customFormat="1" ht="12.75" x14ac:dyDescent="0.2">
      <c r="A926" s="10"/>
      <c r="B926" s="17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T926"/>
    </row>
    <row r="927" spans="1:46" s="196" customFormat="1" ht="12.75" x14ac:dyDescent="0.2">
      <c r="A927" s="10"/>
      <c r="B927" s="17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T927"/>
    </row>
    <row r="928" spans="1:46" s="196" customFormat="1" ht="12.75" x14ac:dyDescent="0.2">
      <c r="A928" s="10"/>
      <c r="B928" s="17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T928"/>
    </row>
    <row r="929" spans="1:46" s="196" customFormat="1" ht="12.75" x14ac:dyDescent="0.2">
      <c r="A929" s="10"/>
      <c r="B929" s="17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T929"/>
    </row>
    <row r="930" spans="1:46" s="196" customFormat="1" ht="12.75" x14ac:dyDescent="0.2">
      <c r="A930" s="10"/>
      <c r="B930" s="17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T930"/>
    </row>
    <row r="931" spans="1:46" s="196" customFormat="1" ht="12.75" x14ac:dyDescent="0.2">
      <c r="A931" s="10"/>
      <c r="B931" s="17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T931"/>
    </row>
    <row r="932" spans="1:46" s="196" customFormat="1" ht="12.75" x14ac:dyDescent="0.2">
      <c r="A932" s="10"/>
      <c r="B932" s="17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T932"/>
    </row>
    <row r="933" spans="1:46" s="196" customFormat="1" ht="12.75" x14ac:dyDescent="0.2">
      <c r="A933" s="10"/>
      <c r="B933" s="17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T933"/>
    </row>
    <row r="934" spans="1:46" s="196" customFormat="1" ht="12.75" x14ac:dyDescent="0.2">
      <c r="A934" s="10"/>
      <c r="B934" s="17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T934"/>
    </row>
    <row r="935" spans="1:46" s="196" customFormat="1" ht="12.75" x14ac:dyDescent="0.2">
      <c r="A935" s="10"/>
      <c r="B935" s="17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T935"/>
    </row>
    <row r="936" spans="1:46" s="196" customFormat="1" ht="12.75" x14ac:dyDescent="0.2">
      <c r="A936" s="10"/>
      <c r="B936" s="17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T936"/>
    </row>
    <row r="937" spans="1:46" s="196" customFormat="1" ht="12.75" x14ac:dyDescent="0.2">
      <c r="A937" s="10"/>
      <c r="B937" s="17"/>
      <c r="C937" s="10"/>
      <c r="D937" s="10"/>
      <c r="E937" s="10"/>
      <c r="F937" s="10"/>
      <c r="G937" s="10"/>
      <c r="H937" s="9"/>
      <c r="I937" s="9"/>
      <c r="J937" s="10"/>
      <c r="K937" s="10"/>
      <c r="L937" s="10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T937"/>
    </row>
    <row r="938" spans="1:46" s="196" customFormat="1" ht="12.75" x14ac:dyDescent="0.2">
      <c r="A938" s="10"/>
      <c r="B938" s="17"/>
      <c r="C938" s="10"/>
      <c r="D938" s="10"/>
      <c r="E938" s="10"/>
      <c r="F938" s="10"/>
      <c r="G938" s="10"/>
      <c r="H938" s="9"/>
      <c r="I938" s="9"/>
      <c r="J938" s="10"/>
      <c r="K938" s="10"/>
      <c r="L938" s="10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T938"/>
    </row>
    <row r="939" spans="1:46" s="196" customFormat="1" ht="12.75" x14ac:dyDescent="0.2">
      <c r="A939" s="10"/>
      <c r="B939" s="17"/>
      <c r="C939" s="10"/>
      <c r="D939" s="10"/>
      <c r="E939" s="10"/>
      <c r="F939" s="10"/>
      <c r="G939" s="10"/>
      <c r="H939" s="9"/>
      <c r="I939" s="9"/>
      <c r="J939" s="10"/>
      <c r="K939" s="10"/>
      <c r="L939" s="10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T939"/>
    </row>
    <row r="940" spans="1:46" s="196" customFormat="1" ht="12.75" x14ac:dyDescent="0.2">
      <c r="A940" s="10"/>
      <c r="B940" s="17"/>
      <c r="C940" s="10"/>
      <c r="D940" s="10"/>
      <c r="E940" s="10"/>
      <c r="F940" s="10"/>
      <c r="G940" s="10"/>
      <c r="H940" s="9"/>
      <c r="I940" s="9"/>
      <c r="J940" s="10"/>
      <c r="K940" s="10"/>
      <c r="L940" s="1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T940"/>
    </row>
    <row r="941" spans="1:46" s="196" customFormat="1" ht="12.75" x14ac:dyDescent="0.2">
      <c r="A941" s="10"/>
      <c r="B941" s="17"/>
      <c r="C941" s="10"/>
      <c r="D941" s="10"/>
      <c r="E941" s="10"/>
      <c r="F941" s="10"/>
      <c r="G941" s="10"/>
      <c r="H941" s="9"/>
      <c r="I941" s="9"/>
      <c r="J941" s="10"/>
      <c r="K941" s="10"/>
      <c r="L941" s="10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T941"/>
    </row>
    <row r="942" spans="1:46" s="196" customFormat="1" ht="12.75" x14ac:dyDescent="0.2">
      <c r="A942" s="10"/>
      <c r="B942" s="17"/>
      <c r="C942" s="10"/>
      <c r="D942" s="10"/>
      <c r="E942" s="10"/>
      <c r="F942" s="10"/>
      <c r="G942" s="10"/>
      <c r="H942" s="9"/>
      <c r="I942" s="9"/>
      <c r="J942" s="10"/>
      <c r="K942" s="10"/>
      <c r="L942" s="10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T942"/>
    </row>
    <row r="943" spans="1:46" s="196" customFormat="1" ht="12.75" x14ac:dyDescent="0.2">
      <c r="A943" s="10"/>
      <c r="B943" s="17"/>
      <c r="C943" s="10"/>
      <c r="D943" s="10"/>
      <c r="E943" s="10"/>
      <c r="F943" s="10"/>
      <c r="G943" s="10"/>
      <c r="H943" s="9"/>
      <c r="I943" s="9"/>
      <c r="J943" s="10"/>
      <c r="K943" s="10"/>
      <c r="L943" s="10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T943"/>
    </row>
    <row r="944" spans="1:46" s="196" customFormat="1" ht="12.75" x14ac:dyDescent="0.2">
      <c r="A944" s="10"/>
      <c r="B944" s="17"/>
      <c r="C944" s="10"/>
      <c r="D944" s="10"/>
      <c r="E944" s="10"/>
      <c r="F944" s="10"/>
      <c r="G944" s="10"/>
      <c r="H944" s="9"/>
      <c r="I944" s="9"/>
      <c r="J944" s="10"/>
      <c r="K944" s="10"/>
      <c r="L944" s="10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T944"/>
    </row>
    <row r="945" spans="1:46" s="196" customFormat="1" ht="12.75" x14ac:dyDescent="0.2">
      <c r="A945" s="10"/>
      <c r="B945" s="17"/>
      <c r="C945" s="10"/>
      <c r="D945" s="10"/>
      <c r="E945" s="10"/>
      <c r="F945" s="10"/>
      <c r="G945" s="10"/>
      <c r="H945" s="9"/>
      <c r="I945" s="9"/>
      <c r="J945" s="10"/>
      <c r="K945" s="10"/>
      <c r="L945" s="10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T945"/>
    </row>
    <row r="946" spans="1:46" s="196" customFormat="1" ht="12.75" x14ac:dyDescent="0.2">
      <c r="A946" s="10"/>
      <c r="B946" s="17"/>
      <c r="C946" s="10"/>
      <c r="D946" s="10"/>
      <c r="E946" s="10"/>
      <c r="F946" s="10"/>
      <c r="G946" s="10"/>
      <c r="H946" s="9"/>
      <c r="I946" s="9"/>
      <c r="J946" s="10"/>
      <c r="K946" s="10"/>
      <c r="L946" s="10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T946"/>
    </row>
    <row r="947" spans="1:46" s="196" customFormat="1" ht="12.75" x14ac:dyDescent="0.2">
      <c r="A947" s="10"/>
      <c r="B947" s="17"/>
      <c r="C947" s="10"/>
      <c r="D947" s="10"/>
      <c r="E947" s="10"/>
      <c r="F947" s="10"/>
      <c r="G947" s="10"/>
      <c r="H947" s="9"/>
      <c r="I947" s="9"/>
      <c r="J947" s="10"/>
      <c r="K947" s="10"/>
      <c r="L947" s="10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T947"/>
    </row>
    <row r="948" spans="1:46" s="196" customFormat="1" ht="12.75" x14ac:dyDescent="0.2">
      <c r="A948" s="10"/>
      <c r="B948" s="17"/>
      <c r="C948" s="10"/>
      <c r="D948" s="10"/>
      <c r="E948" s="10"/>
      <c r="F948" s="10"/>
      <c r="G948" s="10"/>
      <c r="H948" s="9"/>
      <c r="I948" s="9"/>
      <c r="J948" s="10"/>
      <c r="K948" s="10"/>
      <c r="L948" s="10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T948"/>
    </row>
    <row r="949" spans="1:46" s="196" customFormat="1" ht="12.75" x14ac:dyDescent="0.2">
      <c r="A949" s="10"/>
      <c r="B949" s="17"/>
      <c r="C949" s="10"/>
      <c r="D949" s="10"/>
      <c r="E949" s="10"/>
      <c r="F949" s="10"/>
      <c r="G949" s="10"/>
      <c r="H949" s="9"/>
      <c r="I949" s="9"/>
      <c r="J949" s="10"/>
      <c r="K949" s="10"/>
      <c r="L949" s="10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T949"/>
    </row>
    <row r="950" spans="1:46" s="196" customFormat="1" ht="12.75" x14ac:dyDescent="0.2">
      <c r="A950" s="10"/>
      <c r="B950" s="17"/>
      <c r="C950" s="10"/>
      <c r="D950" s="10"/>
      <c r="E950" s="10"/>
      <c r="F950" s="10"/>
      <c r="G950" s="10"/>
      <c r="H950" s="9"/>
      <c r="I950" s="9"/>
      <c r="J950" s="10"/>
      <c r="K950" s="10"/>
      <c r="L950" s="1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T950"/>
    </row>
    <row r="951" spans="1:46" s="196" customFormat="1" ht="12.75" x14ac:dyDescent="0.2">
      <c r="A951" s="10"/>
      <c r="B951" s="17"/>
      <c r="C951" s="10"/>
      <c r="D951" s="10"/>
      <c r="E951" s="10"/>
      <c r="F951" s="10"/>
      <c r="G951" s="10"/>
      <c r="H951" s="9"/>
      <c r="I951" s="9"/>
      <c r="J951" s="10"/>
      <c r="K951" s="10"/>
      <c r="L951" s="10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T951"/>
    </row>
    <row r="952" spans="1:46" s="196" customFormat="1" ht="12.75" x14ac:dyDescent="0.2">
      <c r="A952" s="10"/>
      <c r="B952" s="17"/>
      <c r="C952" s="10"/>
      <c r="D952" s="10"/>
      <c r="E952" s="10"/>
      <c r="F952" s="10"/>
      <c r="G952" s="10"/>
      <c r="H952" s="9"/>
      <c r="I952" s="9"/>
      <c r="J952" s="10"/>
      <c r="K952" s="10"/>
      <c r="L952" s="10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T952"/>
    </row>
    <row r="953" spans="1:46" s="196" customFormat="1" ht="12.75" x14ac:dyDescent="0.2">
      <c r="A953" s="10"/>
      <c r="B953" s="17"/>
      <c r="C953" s="10"/>
      <c r="D953" s="10"/>
      <c r="E953" s="10"/>
      <c r="F953" s="10"/>
      <c r="G953" s="10"/>
      <c r="H953" s="9"/>
      <c r="I953" s="9"/>
      <c r="J953" s="10"/>
      <c r="K953" s="10"/>
      <c r="L953" s="10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T953"/>
    </row>
    <row r="954" spans="1:46" s="196" customFormat="1" ht="12.75" x14ac:dyDescent="0.2">
      <c r="A954" s="10"/>
      <c r="B954" s="17"/>
      <c r="C954" s="10"/>
      <c r="D954" s="10"/>
      <c r="E954" s="10"/>
      <c r="F954" s="10"/>
      <c r="G954" s="10"/>
      <c r="H954" s="9"/>
      <c r="I954" s="9"/>
      <c r="J954" s="10"/>
      <c r="K954" s="10"/>
      <c r="L954" s="10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T954"/>
    </row>
    <row r="955" spans="1:46" s="196" customFormat="1" ht="12.75" x14ac:dyDescent="0.2">
      <c r="A955" s="10"/>
      <c r="B955" s="17"/>
      <c r="C955" s="10"/>
      <c r="D955" s="10"/>
      <c r="E955" s="10"/>
      <c r="F955" s="10"/>
      <c r="G955" s="10"/>
      <c r="H955" s="9"/>
      <c r="I955" s="9"/>
      <c r="J955" s="10"/>
      <c r="K955" s="10"/>
      <c r="L955" s="10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T955"/>
    </row>
    <row r="956" spans="1:46" s="196" customFormat="1" ht="12.75" x14ac:dyDescent="0.2">
      <c r="A956" s="10"/>
      <c r="B956" s="17"/>
      <c r="C956" s="10"/>
      <c r="D956" s="10"/>
      <c r="E956" s="10"/>
      <c r="F956" s="10"/>
      <c r="G956" s="10"/>
      <c r="H956" s="9"/>
      <c r="I956" s="9"/>
      <c r="J956" s="10"/>
      <c r="K956" s="10"/>
      <c r="L956" s="10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T956"/>
    </row>
    <row r="957" spans="1:46" s="196" customFormat="1" ht="12.75" x14ac:dyDescent="0.2">
      <c r="A957" s="10"/>
      <c r="B957" s="17"/>
      <c r="C957" s="10"/>
      <c r="D957" s="10"/>
      <c r="E957" s="10"/>
      <c r="F957" s="10"/>
      <c r="G957" s="10"/>
      <c r="H957" s="9"/>
      <c r="I957" s="9"/>
      <c r="J957" s="10"/>
      <c r="K957" s="10"/>
      <c r="L957" s="10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T957"/>
    </row>
    <row r="958" spans="1:46" s="196" customFormat="1" ht="12.75" x14ac:dyDescent="0.2">
      <c r="A958" s="10"/>
      <c r="B958" s="17"/>
      <c r="C958" s="10"/>
      <c r="D958" s="10"/>
      <c r="E958" s="10"/>
      <c r="F958" s="10"/>
      <c r="G958" s="10"/>
      <c r="H958" s="9"/>
      <c r="I958" s="9"/>
      <c r="J958" s="10"/>
      <c r="K958" s="10"/>
      <c r="L958" s="10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T958"/>
    </row>
    <row r="959" spans="1:46" s="196" customFormat="1" ht="12.75" x14ac:dyDescent="0.2">
      <c r="A959" s="10"/>
      <c r="B959" s="17"/>
      <c r="C959" s="10"/>
      <c r="D959" s="10"/>
      <c r="E959" s="10"/>
      <c r="F959" s="10"/>
      <c r="G959" s="10"/>
      <c r="H959" s="9"/>
      <c r="I959" s="9"/>
      <c r="J959" s="10"/>
      <c r="K959" s="10"/>
      <c r="L959" s="10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T959"/>
    </row>
    <row r="960" spans="1:46" s="196" customFormat="1" ht="12.75" x14ac:dyDescent="0.2">
      <c r="A960" s="10"/>
      <c r="B960" s="17"/>
      <c r="C960" s="10"/>
      <c r="D960" s="10"/>
      <c r="E960" s="10"/>
      <c r="F960" s="10"/>
      <c r="G960" s="10"/>
      <c r="H960" s="9"/>
      <c r="I960" s="9"/>
      <c r="J960" s="10"/>
      <c r="K960" s="10"/>
      <c r="L960" s="1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T960"/>
    </row>
    <row r="961" spans="1:46" s="196" customFormat="1" ht="12.75" x14ac:dyDescent="0.2">
      <c r="A961" s="10"/>
      <c r="B961" s="17"/>
      <c r="C961" s="10"/>
      <c r="D961" s="10"/>
      <c r="E961" s="10"/>
      <c r="F961" s="10"/>
      <c r="G961" s="10"/>
      <c r="H961" s="9"/>
      <c r="I961" s="9"/>
      <c r="J961" s="10"/>
      <c r="K961" s="10"/>
      <c r="L961" s="10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T961"/>
    </row>
    <row r="962" spans="1:46" s="196" customFormat="1" ht="12.75" x14ac:dyDescent="0.2">
      <c r="A962" s="10"/>
      <c r="B962" s="17"/>
      <c r="C962" s="10"/>
      <c r="D962" s="10"/>
      <c r="E962" s="10"/>
      <c r="F962" s="10"/>
      <c r="G962" s="10"/>
      <c r="H962" s="9"/>
      <c r="I962" s="9"/>
      <c r="J962" s="10"/>
      <c r="K962" s="10"/>
      <c r="L962" s="10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T962"/>
    </row>
    <row r="963" spans="1:46" s="196" customFormat="1" ht="12.75" x14ac:dyDescent="0.2">
      <c r="A963" s="10"/>
      <c r="B963" s="17"/>
      <c r="C963" s="10"/>
      <c r="D963" s="10"/>
      <c r="E963" s="10"/>
      <c r="F963" s="10"/>
      <c r="G963" s="10"/>
      <c r="H963" s="9"/>
      <c r="I963" s="9"/>
      <c r="J963" s="10"/>
      <c r="K963" s="10"/>
      <c r="L963" s="10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T963"/>
    </row>
    <row r="964" spans="1:46" s="196" customFormat="1" ht="12.75" x14ac:dyDescent="0.2">
      <c r="A964" s="10"/>
      <c r="B964" s="17"/>
      <c r="C964" s="10"/>
      <c r="D964" s="10"/>
      <c r="E964" s="10"/>
      <c r="F964" s="10"/>
      <c r="G964" s="10"/>
      <c r="H964" s="9"/>
      <c r="I964" s="9"/>
      <c r="J964" s="10"/>
      <c r="K964" s="10"/>
      <c r="L964" s="10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T964"/>
    </row>
    <row r="965" spans="1:46" s="196" customFormat="1" ht="12.75" x14ac:dyDescent="0.2">
      <c r="A965" s="10"/>
      <c r="B965" s="17"/>
      <c r="C965" s="10"/>
      <c r="D965" s="10"/>
      <c r="E965" s="10"/>
      <c r="F965" s="10"/>
      <c r="G965" s="10"/>
      <c r="H965" s="9"/>
      <c r="I965" s="9"/>
      <c r="J965" s="10"/>
      <c r="K965" s="10"/>
      <c r="L965" s="10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T965"/>
    </row>
    <row r="966" spans="1:46" s="196" customFormat="1" ht="12.75" x14ac:dyDescent="0.2">
      <c r="A966" s="10"/>
      <c r="B966" s="17"/>
      <c r="C966" s="10"/>
      <c r="D966" s="10"/>
      <c r="E966" s="10"/>
      <c r="F966" s="10"/>
      <c r="G966" s="10"/>
      <c r="H966" s="9"/>
      <c r="I966" s="9"/>
      <c r="J966" s="10"/>
      <c r="K966" s="10"/>
      <c r="L966" s="10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T966"/>
    </row>
    <row r="967" spans="1:46" s="196" customFormat="1" ht="12.75" x14ac:dyDescent="0.2">
      <c r="A967" s="10"/>
      <c r="B967" s="17"/>
      <c r="C967" s="10"/>
      <c r="D967" s="10"/>
      <c r="E967" s="10"/>
      <c r="F967" s="10"/>
      <c r="G967" s="10"/>
      <c r="H967" s="9"/>
      <c r="I967" s="9"/>
      <c r="J967" s="10"/>
      <c r="K967" s="10"/>
      <c r="L967" s="10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T967"/>
    </row>
    <row r="968" spans="1:46" s="196" customFormat="1" ht="12.75" x14ac:dyDescent="0.2">
      <c r="A968" s="10"/>
      <c r="B968" s="17"/>
      <c r="C968" s="10"/>
      <c r="D968" s="10"/>
      <c r="E968" s="10"/>
      <c r="F968" s="10"/>
      <c r="G968" s="10"/>
      <c r="H968" s="9"/>
      <c r="I968" s="9"/>
      <c r="J968" s="10"/>
      <c r="K968" s="10"/>
      <c r="L968" s="10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T968"/>
    </row>
    <row r="969" spans="1:46" s="196" customFormat="1" ht="12.75" x14ac:dyDescent="0.2">
      <c r="A969" s="10"/>
      <c r="B969" s="17"/>
      <c r="C969" s="10"/>
      <c r="D969" s="10"/>
      <c r="E969" s="10"/>
      <c r="F969" s="10"/>
      <c r="G969" s="10"/>
      <c r="H969" s="9"/>
      <c r="I969" s="9"/>
      <c r="J969" s="10"/>
      <c r="K969" s="10"/>
      <c r="L969" s="10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T969"/>
    </row>
    <row r="970" spans="1:46" s="196" customFormat="1" ht="12.75" x14ac:dyDescent="0.2">
      <c r="A970" s="10"/>
      <c r="B970" s="17"/>
      <c r="C970" s="10"/>
      <c r="D970" s="10"/>
      <c r="E970" s="10"/>
      <c r="F970" s="10"/>
      <c r="G970" s="10"/>
      <c r="H970" s="9"/>
      <c r="I970" s="9"/>
      <c r="J970" s="10"/>
      <c r="K970" s="10"/>
      <c r="L970" s="1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T970"/>
    </row>
    <row r="971" spans="1:46" s="196" customFormat="1" ht="15" customHeight="1" x14ac:dyDescent="0.2">
      <c r="A971" s="10"/>
      <c r="B971" s="10"/>
      <c r="C971" s="10"/>
      <c r="D971" s="10"/>
      <c r="E971" s="10"/>
      <c r="F971" s="10"/>
      <c r="G971" s="10"/>
      <c r="H971" s="9"/>
      <c r="I971" s="9"/>
      <c r="J971" s="10"/>
      <c r="K971" s="10"/>
      <c r="L971" s="10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T971"/>
    </row>
    <row r="972" spans="1:46" s="196" customFormat="1" ht="15" customHeight="1" x14ac:dyDescent="0.2">
      <c r="A972" s="10"/>
      <c r="B972" s="10"/>
      <c r="C972" s="10"/>
      <c r="D972" s="10"/>
      <c r="E972" s="10"/>
      <c r="F972" s="10"/>
      <c r="G972" s="10"/>
      <c r="H972" s="9"/>
      <c r="I972" s="9"/>
      <c r="J972" s="10"/>
      <c r="K972" s="10"/>
      <c r="L972" s="10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T972"/>
    </row>
  </sheetData>
  <autoFilter ref="A5:AS37" xr:uid="{63CC3BBF-B5BE-41AA-970B-20BF7157863F}">
    <sortState xmlns:xlrd2="http://schemas.microsoft.com/office/spreadsheetml/2017/richdata2" ref="A6:AS37">
      <sortCondition ref="M5:M37"/>
    </sortState>
  </autoFilter>
  <mergeCells count="4">
    <mergeCell ref="AF3:AI3"/>
    <mergeCell ref="AJ3:AM3"/>
    <mergeCell ref="AN3:AQ3"/>
    <mergeCell ref="D4:E4"/>
  </mergeCells>
  <conditionalFormatting sqref="H13:I13 H6:I11">
    <cfRule type="expression" dxfId="15" priority="16">
      <formula>H6&lt;&gt;AR6</formula>
    </cfRule>
  </conditionalFormatting>
  <conditionalFormatting sqref="H9:I9">
    <cfRule type="expression" dxfId="14" priority="15">
      <formula>H9&lt;&gt;AR9</formula>
    </cfRule>
  </conditionalFormatting>
  <conditionalFormatting sqref="H14:I17">
    <cfRule type="expression" dxfId="13" priority="14">
      <formula>H14&lt;&gt;AR14</formula>
    </cfRule>
  </conditionalFormatting>
  <conditionalFormatting sqref="H18:I18">
    <cfRule type="expression" dxfId="12" priority="13">
      <formula>H18&lt;&gt;AR18</formula>
    </cfRule>
  </conditionalFormatting>
  <conditionalFormatting sqref="H19:I19">
    <cfRule type="expression" dxfId="11" priority="12">
      <formula>H19&lt;&gt;AR19</formula>
    </cfRule>
  </conditionalFormatting>
  <conditionalFormatting sqref="H21:I21">
    <cfRule type="expression" dxfId="10" priority="11">
      <formula>H21&lt;&gt;AR21</formula>
    </cfRule>
  </conditionalFormatting>
  <conditionalFormatting sqref="H22:I22">
    <cfRule type="expression" dxfId="9" priority="10">
      <formula>H22&lt;&gt;AR22</formula>
    </cfRule>
  </conditionalFormatting>
  <conditionalFormatting sqref="H24:I24">
    <cfRule type="expression" dxfId="8" priority="8">
      <formula>H24&lt;&gt;AR24</formula>
    </cfRule>
  </conditionalFormatting>
  <conditionalFormatting sqref="H23:I23">
    <cfRule type="expression" dxfId="7" priority="9">
      <formula>H23&lt;&gt;AR23</formula>
    </cfRule>
  </conditionalFormatting>
  <conditionalFormatting sqref="H25:I25">
    <cfRule type="expression" dxfId="6" priority="7">
      <formula>H25&lt;&gt;AR25</formula>
    </cfRule>
  </conditionalFormatting>
  <conditionalFormatting sqref="H26:I26">
    <cfRule type="expression" dxfId="5" priority="6">
      <formula>H26&lt;&gt;AR26</formula>
    </cfRule>
  </conditionalFormatting>
  <conditionalFormatting sqref="H27:I27">
    <cfRule type="expression" dxfId="4" priority="5">
      <formula>H27&lt;&gt;AR27</formula>
    </cfRule>
  </conditionalFormatting>
  <conditionalFormatting sqref="H28:I28">
    <cfRule type="expression" dxfId="3" priority="4">
      <formula>H28&lt;&gt;AR28</formula>
    </cfRule>
  </conditionalFormatting>
  <conditionalFormatting sqref="H29:I29">
    <cfRule type="expression" dxfId="2" priority="3">
      <formula>H29&lt;&gt;AR29</formula>
    </cfRule>
  </conditionalFormatting>
  <conditionalFormatting sqref="H31:I31">
    <cfRule type="expression" dxfId="1" priority="2">
      <formula>H31&lt;&gt;AR31</formula>
    </cfRule>
  </conditionalFormatting>
  <conditionalFormatting sqref="H32:I32">
    <cfRule type="expression" dxfId="0" priority="1">
      <formula>H32&lt;&gt;AR32</formula>
    </cfRule>
  </conditionalFormatting>
  <dataValidations count="2">
    <dataValidation type="list" allowBlank="1" showInputMessage="1" prompt="Click and enter a value from range '2016'!AC2:AE2" sqref="E3" xr:uid="{8F0266A2-FFD1-4D0C-8662-953E5A06306F}">
      <formula1>$AF$2:$AH$2</formula1>
    </dataValidation>
    <dataValidation type="list" allowBlank="1" sqref="H31:I32 AR6:AS11 H6:I11 H21:I29 AR21:AS29 AR13:AS19 H13:I19 AR31:AS32" xr:uid="{E5B25032-F699-4DC1-8D29-C8EA10D6D88F}">
      <formula1>$AF$1:$AG$1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955D5-54C7-480F-9960-ECE1A56598CC}">
  <dimension ref="A1:AC44"/>
  <sheetViews>
    <sheetView workbookViewId="0">
      <selection activeCell="AB26" sqref="AB26"/>
    </sheetView>
  </sheetViews>
  <sheetFormatPr baseColWidth="10" defaultColWidth="15.140625" defaultRowHeight="15" customHeight="1" x14ac:dyDescent="0.25"/>
  <cols>
    <col min="1" max="1" width="5" style="206" customWidth="1"/>
    <col min="2" max="2" width="20.85546875" style="206" customWidth="1"/>
    <col min="3" max="3" width="19.140625" style="206" customWidth="1"/>
    <col min="4" max="4" width="11" style="206" customWidth="1"/>
    <col min="5" max="5" width="10.140625" style="206" customWidth="1"/>
    <col min="6" max="21" width="5.5703125" style="206" customWidth="1"/>
    <col min="22" max="28" width="7.5703125" style="206" customWidth="1"/>
    <col min="29" max="16384" width="15.140625" style="206"/>
  </cols>
  <sheetData>
    <row r="1" spans="1:25" ht="18.75" customHeight="1" x14ac:dyDescent="0.3">
      <c r="A1" s="198" t="s">
        <v>141</v>
      </c>
      <c r="B1" s="199"/>
      <c r="C1" s="199"/>
      <c r="D1" s="199"/>
      <c r="E1" s="199"/>
      <c r="F1" s="199"/>
      <c r="G1" s="200"/>
      <c r="H1" s="201"/>
      <c r="I1" s="201"/>
      <c r="J1" s="201"/>
      <c r="K1" s="201"/>
      <c r="L1" s="201"/>
      <c r="M1" s="201"/>
      <c r="N1" s="201"/>
      <c r="O1" s="201"/>
      <c r="P1" s="202"/>
      <c r="Q1" s="199"/>
      <c r="R1" s="203"/>
      <c r="S1" s="203"/>
      <c r="T1" s="203"/>
      <c r="U1" s="204"/>
      <c r="V1" s="205"/>
      <c r="W1" s="205"/>
      <c r="X1" s="205"/>
      <c r="Y1" s="205"/>
    </row>
    <row r="2" spans="1:25" ht="12.75" customHeight="1" x14ac:dyDescent="0.25">
      <c r="A2" s="207" t="s">
        <v>142</v>
      </c>
      <c r="B2" s="208"/>
      <c r="C2" s="208"/>
      <c r="D2" s="208"/>
      <c r="E2" s="209"/>
      <c r="F2" s="209"/>
      <c r="G2" s="210"/>
      <c r="H2" s="211"/>
      <c r="I2" s="211"/>
      <c r="J2" s="211"/>
      <c r="K2" s="211"/>
      <c r="L2" s="211"/>
      <c r="M2" s="211"/>
      <c r="N2" s="211"/>
      <c r="O2" s="211"/>
      <c r="P2" s="212"/>
      <c r="Q2" s="209"/>
      <c r="R2" s="213"/>
      <c r="S2" s="213"/>
      <c r="T2" s="213"/>
      <c r="U2" s="204"/>
      <c r="V2" s="214"/>
      <c r="W2" s="214"/>
      <c r="X2" s="214"/>
      <c r="Y2" s="214"/>
    </row>
    <row r="3" spans="1:25" ht="13.5" customHeight="1" x14ac:dyDescent="0.25">
      <c r="A3" s="215"/>
      <c r="B3" s="215"/>
      <c r="C3" s="215"/>
      <c r="D3" s="215"/>
      <c r="E3" s="215"/>
      <c r="F3" s="215"/>
      <c r="G3" s="216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3"/>
      <c r="S3" s="213"/>
      <c r="T3" s="213"/>
      <c r="U3" s="204"/>
      <c r="V3" s="214"/>
      <c r="W3" s="214"/>
      <c r="X3" s="214"/>
      <c r="Y3" s="214"/>
    </row>
    <row r="4" spans="1:25" ht="13.5" customHeight="1" x14ac:dyDescent="0.25">
      <c r="A4" s="217" t="s">
        <v>143</v>
      </c>
      <c r="B4" s="217" t="s">
        <v>23</v>
      </c>
      <c r="C4" s="217" t="s">
        <v>26</v>
      </c>
      <c r="D4" s="217" t="s">
        <v>144</v>
      </c>
      <c r="E4" s="217" t="s">
        <v>24</v>
      </c>
      <c r="F4" s="218" t="s">
        <v>145</v>
      </c>
      <c r="G4" s="218" t="s">
        <v>146</v>
      </c>
      <c r="H4" s="218" t="s">
        <v>147</v>
      </c>
      <c r="I4" s="219" t="s">
        <v>148</v>
      </c>
      <c r="J4" s="220" t="s">
        <v>149</v>
      </c>
      <c r="K4" s="218" t="s">
        <v>150</v>
      </c>
      <c r="L4" s="218" t="s">
        <v>151</v>
      </c>
      <c r="M4" s="221"/>
      <c r="N4" s="218" t="s">
        <v>152</v>
      </c>
      <c r="O4" s="218" t="s">
        <v>153</v>
      </c>
      <c r="P4" s="218" t="s">
        <v>154</v>
      </c>
      <c r="Q4" s="222" t="s">
        <v>155</v>
      </c>
      <c r="R4" s="220" t="s">
        <v>156</v>
      </c>
      <c r="S4" s="218" t="s">
        <v>157</v>
      </c>
      <c r="T4" s="220" t="s">
        <v>158</v>
      </c>
      <c r="U4" s="220" t="s">
        <v>159</v>
      </c>
      <c r="V4" s="214"/>
      <c r="W4" s="214"/>
      <c r="X4" s="214"/>
      <c r="Y4" s="214"/>
    </row>
    <row r="5" spans="1:25" ht="13.5" customHeight="1" x14ac:dyDescent="0.25">
      <c r="A5" s="217"/>
      <c r="B5" s="223"/>
      <c r="C5" s="223"/>
      <c r="D5" s="223"/>
      <c r="E5" s="223"/>
      <c r="F5" s="218"/>
      <c r="G5" s="218"/>
      <c r="H5" s="218"/>
      <c r="I5" s="219"/>
      <c r="J5" s="220"/>
      <c r="K5" s="218"/>
      <c r="L5" s="218"/>
      <c r="M5" s="221"/>
      <c r="N5" s="218"/>
      <c r="O5" s="218"/>
      <c r="P5" s="218"/>
      <c r="Q5" s="222"/>
      <c r="R5" s="220"/>
      <c r="S5" s="218"/>
      <c r="T5" s="220"/>
      <c r="U5" s="220"/>
      <c r="V5" s="214"/>
      <c r="W5" s="214"/>
      <c r="X5" s="214"/>
      <c r="Y5" s="214"/>
    </row>
    <row r="6" spans="1:25" s="213" customFormat="1" ht="13.35" customHeight="1" x14ac:dyDescent="0.2">
      <c r="A6" s="224">
        <v>1</v>
      </c>
      <c r="B6" s="105" t="s">
        <v>67</v>
      </c>
      <c r="C6" s="105" t="s">
        <v>69</v>
      </c>
      <c r="D6" s="225">
        <v>0.75</v>
      </c>
      <c r="E6" s="106" t="s">
        <v>53</v>
      </c>
      <c r="F6" s="226">
        <f>VLOOKUP($B6, '[1]0505'!$B$6:$N$40, 13, FALSE)</f>
        <v>6.6666666666666666E-2</v>
      </c>
      <c r="G6" s="226">
        <f>VLOOKUP($B6, '[1]1205'!$B$6:$N$38, 13, FALSE)</f>
        <v>0.26666666666666666</v>
      </c>
      <c r="H6" s="226">
        <f>VLOOKUP($B6, '[1]1905'!$B$6:$N$38, 13, FALSE)</f>
        <v>4.1666666666666664E-2</v>
      </c>
      <c r="I6" s="226">
        <f>VLOOKUP($B6, '[1]2605'!$B$6:$N$38, 13, FALSE)</f>
        <v>0.18518518518518517</v>
      </c>
      <c r="J6" s="226"/>
      <c r="K6" s="226"/>
      <c r="L6" s="226"/>
      <c r="M6" s="227"/>
      <c r="N6" s="226"/>
      <c r="O6" s="226"/>
      <c r="P6" s="226"/>
      <c r="Q6" s="226"/>
      <c r="R6" s="224"/>
      <c r="S6" s="224"/>
      <c r="T6" s="224"/>
      <c r="U6" s="228">
        <f t="shared" ref="U6:U38" si="0">SUM(F6:T6)</f>
        <v>0.56018518518518512</v>
      </c>
    </row>
    <row r="7" spans="1:25" s="213" customFormat="1" ht="13.35" customHeight="1" x14ac:dyDescent="0.2">
      <c r="A7" s="224">
        <v>2</v>
      </c>
      <c r="B7" s="229" t="s">
        <v>77</v>
      </c>
      <c r="C7" s="81" t="s">
        <v>78</v>
      </c>
      <c r="D7" s="225">
        <v>0.75694444444444453</v>
      </c>
      <c r="E7" s="82" t="s">
        <v>53</v>
      </c>
      <c r="F7" s="226">
        <f>VLOOKUP($B7, '[1]0505'!$B$6:$N$40, 13, FALSE)</f>
        <v>0.13333333333333333</v>
      </c>
      <c r="G7" s="226">
        <f>VLOOKUP($B7, '[1]1205'!$B$6:$N$38, 13, FALSE)</f>
        <v>0.33333333333333331</v>
      </c>
      <c r="H7" s="226">
        <f>VLOOKUP($B7, '[1]1905'!$B$6:$N$38, 13, FALSE)</f>
        <v>0.375</v>
      </c>
      <c r="I7" s="226">
        <f>VLOOKUP($B7, '[1]2605'!$B$6:$N$38, 13, FALSE)</f>
        <v>0.29629629629629628</v>
      </c>
      <c r="J7" s="226"/>
      <c r="K7" s="226"/>
      <c r="L7" s="226"/>
      <c r="M7" s="227"/>
      <c r="N7" s="226"/>
      <c r="O7" s="226"/>
      <c r="P7" s="226"/>
      <c r="Q7" s="226"/>
      <c r="R7" s="224"/>
      <c r="S7" s="224"/>
      <c r="T7" s="224"/>
      <c r="U7" s="228">
        <f t="shared" si="0"/>
        <v>1.1379629629629631</v>
      </c>
    </row>
    <row r="8" spans="1:25" s="213" customFormat="1" ht="12.75" x14ac:dyDescent="0.2">
      <c r="A8" s="224">
        <v>3</v>
      </c>
      <c r="B8" s="81" t="s">
        <v>64</v>
      </c>
      <c r="C8" s="85" t="s">
        <v>65</v>
      </c>
      <c r="D8" s="225">
        <v>0.75</v>
      </c>
      <c r="E8" s="82" t="s">
        <v>53</v>
      </c>
      <c r="F8" s="226">
        <f>VLOOKUP($B8, '[1]0505'!$B$6:$N$40, 13, FALSE)</f>
        <v>0.6</v>
      </c>
      <c r="G8" s="226">
        <f>VLOOKUP($B8, '[1]1205'!$B$6:$N$38, 13, FALSE)</f>
        <v>0.2</v>
      </c>
      <c r="H8" s="226">
        <f>VLOOKUP($B8, '[1]1905'!$B$6:$N$38, 13, FALSE)</f>
        <v>0.20833333333333334</v>
      </c>
      <c r="I8" s="226">
        <f>VLOOKUP($B8, '[1]2605'!$B$6:$N$38, 13, FALSE)</f>
        <v>0.14814814814814814</v>
      </c>
      <c r="J8" s="226"/>
      <c r="K8" s="226"/>
      <c r="L8" s="226"/>
      <c r="M8" s="227"/>
      <c r="N8" s="226"/>
      <c r="O8" s="226"/>
      <c r="P8" s="226"/>
      <c r="Q8" s="226"/>
      <c r="R8" s="224"/>
      <c r="S8" s="224"/>
      <c r="T8" s="224"/>
      <c r="U8" s="228">
        <f t="shared" si="0"/>
        <v>1.1564814814814814</v>
      </c>
    </row>
    <row r="9" spans="1:25" s="213" customFormat="1" ht="12.75" x14ac:dyDescent="0.2">
      <c r="A9" s="224">
        <v>4</v>
      </c>
      <c r="B9" s="81" t="s">
        <v>57</v>
      </c>
      <c r="C9" s="229" t="s">
        <v>59</v>
      </c>
      <c r="D9" s="225">
        <v>0.75</v>
      </c>
      <c r="E9" s="230" t="s">
        <v>58</v>
      </c>
      <c r="F9" s="226">
        <f>VLOOKUP($B9, '[1]0505'!$B$6:$N$40, 13, FALSE)</f>
        <v>0.8666666666666667</v>
      </c>
      <c r="G9" s="226">
        <f>VLOOKUP($B9, '[1]1205'!$B$6:$N$38, 13, FALSE)</f>
        <v>0.46666666666666667</v>
      </c>
      <c r="H9" s="226">
        <f>VLOOKUP($B9, '[1]1905'!$B$6:$N$38, 13, FALSE)</f>
        <v>0.16666666666666666</v>
      </c>
      <c r="I9" s="226">
        <f>VLOOKUP($B9, '[1]2605'!$B$6:$N$38, 13, FALSE)</f>
        <v>7.407407407407407E-2</v>
      </c>
      <c r="J9" s="226"/>
      <c r="K9" s="226"/>
      <c r="L9" s="226"/>
      <c r="M9" s="227"/>
      <c r="N9" s="226"/>
      <c r="O9" s="226"/>
      <c r="P9" s="226"/>
      <c r="Q9" s="226"/>
      <c r="R9" s="226"/>
      <c r="S9" s="226"/>
      <c r="T9" s="226"/>
      <c r="U9" s="228">
        <f t="shared" si="0"/>
        <v>1.5740740740740744</v>
      </c>
    </row>
    <row r="10" spans="1:25" s="213" customFormat="1" ht="12.75" x14ac:dyDescent="0.2">
      <c r="A10" s="224">
        <v>5</v>
      </c>
      <c r="B10" s="105" t="s">
        <v>52</v>
      </c>
      <c r="C10" s="105" t="s">
        <v>55</v>
      </c>
      <c r="D10" s="225">
        <v>0.75</v>
      </c>
      <c r="E10" s="106" t="s">
        <v>53</v>
      </c>
      <c r="F10" s="226">
        <v>1.5</v>
      </c>
      <c r="G10" s="226">
        <f>VLOOKUP($B10, '[1]1205'!$B$6:$N$38, 13, FALSE)</f>
        <v>6.6666666666666666E-2</v>
      </c>
      <c r="H10" s="226">
        <f>VLOOKUP($B10, '[1]1905'!$B$6:$N$38, 13, FALSE)</f>
        <v>8.3333333333333329E-2</v>
      </c>
      <c r="I10" s="226">
        <f>VLOOKUP($B10, '[1]2605'!$B$6:$N$38, 13, FALSE)</f>
        <v>3.7037037037037035E-2</v>
      </c>
      <c r="J10" s="226"/>
      <c r="K10" s="226"/>
      <c r="L10" s="226"/>
      <c r="M10" s="227"/>
      <c r="N10" s="226"/>
      <c r="O10" s="226"/>
      <c r="P10" s="226"/>
      <c r="Q10" s="226"/>
      <c r="R10" s="226"/>
      <c r="S10" s="226"/>
      <c r="T10" s="226"/>
      <c r="U10" s="228">
        <f t="shared" si="0"/>
        <v>1.6870370370370369</v>
      </c>
    </row>
    <row r="11" spans="1:25" s="213" customFormat="1" ht="12.75" x14ac:dyDescent="0.2">
      <c r="A11" s="224">
        <v>6</v>
      </c>
      <c r="B11" s="81" t="s">
        <v>98</v>
      </c>
      <c r="C11" s="81" t="s">
        <v>99</v>
      </c>
      <c r="D11" s="225">
        <v>0.75694444444444453</v>
      </c>
      <c r="E11" s="82" t="s">
        <v>53</v>
      </c>
      <c r="F11" s="226">
        <f>VLOOKUP($B11, '[1]0505'!$B$6:$N$40, 13, FALSE)</f>
        <v>0.33333333333333331</v>
      </c>
      <c r="G11" s="226">
        <f>VLOOKUP($B11, '[1]1205'!$B$6:$N$38, 13, FALSE)</f>
        <v>0.4</v>
      </c>
      <c r="H11" s="226">
        <f>VLOOKUP($B11, '[1]1905'!$B$6:$N$38, 13, FALSE)</f>
        <v>0.41666666666666669</v>
      </c>
      <c r="I11" s="226">
        <f>VLOOKUP($B11, '[1]2605'!$B$6:$N$38, 13, FALSE)</f>
        <v>0.55555555555555558</v>
      </c>
      <c r="J11" s="226"/>
      <c r="K11" s="226"/>
      <c r="L11" s="226"/>
      <c r="M11" s="227"/>
      <c r="N11" s="226"/>
      <c r="O11" s="226"/>
      <c r="P11" s="226"/>
      <c r="Q11" s="226"/>
      <c r="R11" s="226"/>
      <c r="S11" s="224"/>
      <c r="T11" s="224"/>
      <c r="U11" s="228">
        <f t="shared" si="0"/>
        <v>1.7055555555555557</v>
      </c>
    </row>
    <row r="12" spans="1:25" s="213" customFormat="1" ht="12.75" x14ac:dyDescent="0.2">
      <c r="A12" s="224">
        <v>7</v>
      </c>
      <c r="B12" s="81" t="s">
        <v>80</v>
      </c>
      <c r="C12" s="81" t="s">
        <v>81</v>
      </c>
      <c r="D12" s="225">
        <v>0.75694444444444453</v>
      </c>
      <c r="E12" s="82" t="s">
        <v>72</v>
      </c>
      <c r="F12" s="226">
        <f>VLOOKUP($B12, '[1]0505'!$B$6:$N$40, 13, FALSE)</f>
        <v>0.46666666666666667</v>
      </c>
      <c r="G12" s="226">
        <f>VLOOKUP($B12, '[1]1205'!$B$6:$N$38, 13, FALSE)</f>
        <v>0.8666666666666667</v>
      </c>
      <c r="H12" s="226">
        <f>VLOOKUP($B12, '[1]1905'!$B$6:$N$38, 13, FALSE)</f>
        <v>0.58333333333333337</v>
      </c>
      <c r="I12" s="226">
        <f>VLOOKUP($B12, '[1]2605'!$B$6:$N$38, 13, FALSE)</f>
        <v>0.33333333333333331</v>
      </c>
      <c r="J12" s="226"/>
      <c r="K12" s="226"/>
      <c r="L12" s="226"/>
      <c r="M12" s="227"/>
      <c r="N12" s="226"/>
      <c r="O12" s="226"/>
      <c r="P12" s="226"/>
      <c r="Q12" s="226"/>
      <c r="R12" s="226"/>
      <c r="S12" s="224"/>
      <c r="T12" s="224"/>
      <c r="U12" s="228">
        <f t="shared" si="0"/>
        <v>2.2500000000000004</v>
      </c>
    </row>
    <row r="13" spans="1:25" s="213" customFormat="1" ht="12.75" x14ac:dyDescent="0.2">
      <c r="A13" s="224">
        <v>8</v>
      </c>
      <c r="B13" s="81" t="s">
        <v>83</v>
      </c>
      <c r="C13" s="81" t="s">
        <v>62</v>
      </c>
      <c r="D13" s="225">
        <v>0.75</v>
      </c>
      <c r="E13" s="82" t="s">
        <v>53</v>
      </c>
      <c r="F13" s="226">
        <f>VLOOKUP($B13, '[1]0505'!$B$6:$N$40, 13, FALSE)</f>
        <v>0.2</v>
      </c>
      <c r="G13" s="226">
        <v>1.5</v>
      </c>
      <c r="H13" s="226">
        <f>VLOOKUP($B13, '[1]1905'!$B$6:$N$38, 13, FALSE)</f>
        <v>0.25</v>
      </c>
      <c r="I13" s="226">
        <f>VLOOKUP($B13, '[1]2605'!$B$6:$N$38, 13, FALSE)</f>
        <v>0.37037037037037035</v>
      </c>
      <c r="J13" s="226"/>
      <c r="K13" s="226"/>
      <c r="L13" s="226"/>
      <c r="M13" s="227"/>
      <c r="N13" s="226"/>
      <c r="O13" s="226"/>
      <c r="P13" s="226"/>
      <c r="Q13" s="226"/>
      <c r="R13" s="224"/>
      <c r="S13" s="224"/>
      <c r="T13" s="224"/>
      <c r="U13" s="228">
        <f t="shared" si="0"/>
        <v>2.3203703703703704</v>
      </c>
    </row>
    <row r="14" spans="1:25" s="213" customFormat="1" ht="12.75" x14ac:dyDescent="0.2">
      <c r="A14" s="224">
        <v>9</v>
      </c>
      <c r="B14" s="105" t="s">
        <v>160</v>
      </c>
      <c r="C14" s="105" t="s">
        <v>86</v>
      </c>
      <c r="D14" s="225">
        <v>0.75694444444444453</v>
      </c>
      <c r="E14" s="106" t="s">
        <v>53</v>
      </c>
      <c r="F14" s="226">
        <f>VLOOKUP($B14, '[1]0505'!$B$6:$N$40, 13, FALSE)</f>
        <v>0.26666666666666666</v>
      </c>
      <c r="G14" s="226">
        <f>VLOOKUP($B14, '[1]1205'!$B$6:$N$38, 13, FALSE)</f>
        <v>0.13333333333333333</v>
      </c>
      <c r="H14" s="226">
        <f>VLOOKUP($B14, '[1]1905'!$B$6:$N$38, 13, FALSE)</f>
        <v>0.54166666666666663</v>
      </c>
      <c r="I14" s="226">
        <v>1.5</v>
      </c>
      <c r="J14" s="226"/>
      <c r="K14" s="226"/>
      <c r="L14" s="226"/>
      <c r="M14" s="227"/>
      <c r="N14" s="226"/>
      <c r="O14" s="226"/>
      <c r="P14" s="226"/>
      <c r="Q14" s="226"/>
      <c r="R14" s="226"/>
      <c r="S14" s="226"/>
      <c r="T14" s="226"/>
      <c r="U14" s="228">
        <f t="shared" si="0"/>
        <v>2.4416666666666664</v>
      </c>
    </row>
    <row r="15" spans="1:25" s="213" customFormat="1" ht="14.45" customHeight="1" x14ac:dyDescent="0.2">
      <c r="A15" s="224">
        <v>10</v>
      </c>
      <c r="B15" s="105" t="s">
        <v>110</v>
      </c>
      <c r="C15" s="109" t="s">
        <v>111</v>
      </c>
      <c r="D15" s="225">
        <v>0.75</v>
      </c>
      <c r="E15" s="106" t="s">
        <v>53</v>
      </c>
      <c r="F15" s="226">
        <f>VLOOKUP($B15, '[1]0505'!$B$6:$N$40, 13, FALSE)</f>
        <v>0.73333333333333328</v>
      </c>
      <c r="G15" s="226">
        <f>VLOOKUP($B15, '[1]1205'!$B$6:$N$38, 13, FALSE)</f>
        <v>0.6</v>
      </c>
      <c r="H15" s="226">
        <f>VLOOKUP($B15, '[1]1905'!$B$6:$N$38, 13, FALSE)</f>
        <v>0.45833333333333331</v>
      </c>
      <c r="I15" s="226">
        <f>VLOOKUP($B15, '[1]2605'!$B$6:$N$38, 13, FALSE)</f>
        <v>0.70370370370370372</v>
      </c>
      <c r="J15" s="226"/>
      <c r="K15" s="226"/>
      <c r="L15" s="226"/>
      <c r="M15" s="227"/>
      <c r="N15" s="226"/>
      <c r="O15" s="226"/>
      <c r="P15" s="226"/>
      <c r="Q15" s="226"/>
      <c r="R15" s="224"/>
      <c r="S15" s="224"/>
      <c r="T15" s="224"/>
      <c r="U15" s="228">
        <f t="shared" si="0"/>
        <v>2.4953703703703702</v>
      </c>
    </row>
    <row r="16" spans="1:25" s="213" customFormat="1" ht="14.45" customHeight="1" x14ac:dyDescent="0.2">
      <c r="A16" s="224">
        <v>11</v>
      </c>
      <c r="B16" s="81" t="s">
        <v>88</v>
      </c>
      <c r="C16" s="231" t="s">
        <v>89</v>
      </c>
      <c r="D16" s="225">
        <v>0.75694444444444453</v>
      </c>
      <c r="E16" s="232" t="s">
        <v>53</v>
      </c>
      <c r="F16" s="226">
        <f>VLOOKUP($B16, '[1]0505'!$B$6:$N$40, 13, FALSE)</f>
        <v>0.4</v>
      </c>
      <c r="G16" s="226">
        <v>1.5</v>
      </c>
      <c r="H16" s="226">
        <f>VLOOKUP($B16, '[1]1905'!$B$6:$N$38, 13, FALSE)</f>
        <v>0.33333333333333331</v>
      </c>
      <c r="I16" s="226">
        <f>VLOOKUP($B16, '[1]2605'!$B$6:$N$38, 13, FALSE)</f>
        <v>0.44444444444444442</v>
      </c>
      <c r="J16" s="226"/>
      <c r="K16" s="226"/>
      <c r="L16" s="226"/>
      <c r="M16" s="227"/>
      <c r="N16" s="226"/>
      <c r="O16" s="226"/>
      <c r="P16" s="226"/>
      <c r="Q16" s="226"/>
      <c r="R16" s="224"/>
      <c r="S16" s="224"/>
      <c r="T16" s="224"/>
      <c r="U16" s="228">
        <f t="shared" si="0"/>
        <v>2.677777777777778</v>
      </c>
    </row>
    <row r="17" spans="1:29" s="213" customFormat="1" ht="14.45" customHeight="1" x14ac:dyDescent="0.2">
      <c r="A17" s="224">
        <v>12</v>
      </c>
      <c r="B17" s="81" t="s">
        <v>130</v>
      </c>
      <c r="C17" s="81" t="s">
        <v>131</v>
      </c>
      <c r="D17" s="225">
        <v>0.75</v>
      </c>
      <c r="E17" s="82" t="s">
        <v>53</v>
      </c>
      <c r="F17" s="226">
        <f>VLOOKUP($B17, '[1]0505'!$B$6:$N$40, 13, FALSE)</f>
        <v>0.8</v>
      </c>
      <c r="G17" s="226">
        <f>VLOOKUP($B17, '[1]1205'!$B$6:$N$38, 13, FALSE)</f>
        <v>0.53333333333333333</v>
      </c>
      <c r="H17" s="226">
        <f>VLOOKUP($B17, '[1]1905'!$B$6:$N$38, 13, FALSE)</f>
        <v>0.91666666666666663</v>
      </c>
      <c r="I17" s="226">
        <f>VLOOKUP($B17, '[1]2605'!$B$6:$N$38, 13, FALSE)</f>
        <v>0.96296296296296291</v>
      </c>
      <c r="J17" s="226"/>
      <c r="K17" s="226"/>
      <c r="L17" s="226"/>
      <c r="M17" s="227"/>
      <c r="N17" s="226"/>
      <c r="O17" s="226"/>
      <c r="P17" s="226"/>
      <c r="Q17" s="226"/>
      <c r="R17" s="224"/>
      <c r="S17" s="224"/>
      <c r="T17" s="224"/>
      <c r="U17" s="228">
        <f t="shared" si="0"/>
        <v>3.2129629629629628</v>
      </c>
    </row>
    <row r="18" spans="1:29" s="213" customFormat="1" ht="14.45" customHeight="1" x14ac:dyDescent="0.2">
      <c r="A18" s="224">
        <v>13</v>
      </c>
      <c r="B18" s="105" t="s">
        <v>107</v>
      </c>
      <c r="C18" s="105" t="s">
        <v>108</v>
      </c>
      <c r="D18" s="225">
        <v>0.75694444444444453</v>
      </c>
      <c r="E18" s="106" t="s">
        <v>53</v>
      </c>
      <c r="F18" s="226">
        <f>VLOOKUP($B18, '[1]0505'!$B$6:$N$40, 13, FALSE)</f>
        <v>0.53333333333333333</v>
      </c>
      <c r="G18" s="226">
        <v>1.5</v>
      </c>
      <c r="H18" s="226">
        <f>VLOOKUP($B18, '[1]1905'!$B$6:$N$38, 13, FALSE)</f>
        <v>0.625</v>
      </c>
      <c r="I18" s="226">
        <f>VLOOKUP($B18, '[1]2605'!$B$6:$N$38, 13, FALSE)</f>
        <v>0.66666666666666663</v>
      </c>
      <c r="J18" s="226"/>
      <c r="K18" s="226"/>
      <c r="L18" s="226"/>
      <c r="M18" s="227"/>
      <c r="N18" s="226"/>
      <c r="O18" s="226"/>
      <c r="P18" s="226"/>
      <c r="Q18" s="226"/>
      <c r="R18" s="224"/>
      <c r="S18" s="224"/>
      <c r="T18" s="224"/>
      <c r="U18" s="228">
        <f t="shared" si="0"/>
        <v>3.3249999999999997</v>
      </c>
    </row>
    <row r="19" spans="1:29" s="213" customFormat="1" ht="14.45" customHeight="1" x14ac:dyDescent="0.2">
      <c r="A19" s="224">
        <v>14</v>
      </c>
      <c r="B19" s="105" t="s">
        <v>74</v>
      </c>
      <c r="C19" s="188" t="s">
        <v>89</v>
      </c>
      <c r="D19" s="225">
        <v>0.75694444444444453</v>
      </c>
      <c r="E19" s="233" t="s">
        <v>72</v>
      </c>
      <c r="F19" s="226">
        <v>1.5</v>
      </c>
      <c r="G19" s="226">
        <v>1.5</v>
      </c>
      <c r="H19" s="226">
        <f>VLOOKUP($B19, '[1]1905'!$B$6:$N$38, 13, FALSE)</f>
        <v>0.125</v>
      </c>
      <c r="I19" s="226">
        <f>VLOOKUP($B19, '[1]2605'!$B$6:$N$38, 13, FALSE)</f>
        <v>0.25925925925925924</v>
      </c>
      <c r="J19" s="226"/>
      <c r="K19" s="226"/>
      <c r="L19" s="226"/>
      <c r="M19" s="227"/>
      <c r="N19" s="226"/>
      <c r="O19" s="226"/>
      <c r="P19" s="226"/>
      <c r="Q19" s="226"/>
      <c r="R19" s="224"/>
      <c r="S19" s="224"/>
      <c r="T19" s="224"/>
      <c r="U19" s="228">
        <f t="shared" si="0"/>
        <v>3.3842592592592591</v>
      </c>
      <c r="Y19" s="234"/>
    </row>
    <row r="20" spans="1:29" s="213" customFormat="1" ht="14.45" customHeight="1" x14ac:dyDescent="0.2">
      <c r="A20" s="224">
        <v>15</v>
      </c>
      <c r="B20" s="235" t="s">
        <v>61</v>
      </c>
      <c r="C20" s="161" t="s">
        <v>62</v>
      </c>
      <c r="D20" s="225">
        <v>0.75</v>
      </c>
      <c r="E20" s="236" t="s">
        <v>53</v>
      </c>
      <c r="F20" s="226">
        <v>1.5</v>
      </c>
      <c r="G20" s="226">
        <v>1.5</v>
      </c>
      <c r="H20" s="226">
        <f>VLOOKUP($B20, '[1]1905'!$B$6:$N$38, 13, FALSE)</f>
        <v>0.29166666666666669</v>
      </c>
      <c r="I20" s="226">
        <f>VLOOKUP($B20, '[1]2605'!$B$6:$N$38, 13, FALSE)</f>
        <v>0.1111111111111111</v>
      </c>
      <c r="J20" s="226"/>
      <c r="K20" s="226"/>
      <c r="L20" s="226"/>
      <c r="M20" s="227"/>
      <c r="N20" s="226"/>
      <c r="O20" s="226"/>
      <c r="P20" s="226"/>
      <c r="Q20" s="226"/>
      <c r="R20" s="224"/>
      <c r="S20" s="224"/>
      <c r="T20" s="224"/>
      <c r="U20" s="228">
        <f t="shared" si="0"/>
        <v>3.4027777777777777</v>
      </c>
    </row>
    <row r="21" spans="1:29" s="213" customFormat="1" ht="14.45" customHeight="1" x14ac:dyDescent="0.2">
      <c r="A21" s="224">
        <v>16</v>
      </c>
      <c r="B21" s="161" t="s">
        <v>101</v>
      </c>
      <c r="C21" s="237" t="s">
        <v>102</v>
      </c>
      <c r="D21" s="225">
        <v>0.75</v>
      </c>
      <c r="E21" s="162" t="s">
        <v>72</v>
      </c>
      <c r="F21" s="226">
        <v>1.5</v>
      </c>
      <c r="G21" s="226">
        <f>VLOOKUP($B21, '[1]1205'!$B$6:$N$38, 13, FALSE)</f>
        <v>0.8</v>
      </c>
      <c r="H21" s="226">
        <f>VLOOKUP($B21, '[1]1905'!$B$6:$N$38, 13, FALSE)</f>
        <v>0.75</v>
      </c>
      <c r="I21" s="226">
        <f>VLOOKUP($B21, '[1]2605'!$B$6:$N$38, 13, FALSE)</f>
        <v>0.59259259259259256</v>
      </c>
      <c r="J21" s="226"/>
      <c r="K21" s="226"/>
      <c r="L21" s="226"/>
      <c r="M21" s="227"/>
      <c r="N21" s="226"/>
      <c r="O21" s="226"/>
      <c r="P21" s="226"/>
      <c r="Q21" s="226"/>
      <c r="R21" s="224"/>
      <c r="S21" s="224"/>
      <c r="T21" s="224"/>
      <c r="U21" s="228">
        <f t="shared" si="0"/>
        <v>3.6425925925925924</v>
      </c>
    </row>
    <row r="22" spans="1:29" s="213" customFormat="1" ht="14.45" customHeight="1" x14ac:dyDescent="0.2">
      <c r="A22" s="224">
        <v>17</v>
      </c>
      <c r="B22" s="81" t="s">
        <v>122</v>
      </c>
      <c r="C22" s="85" t="s">
        <v>161</v>
      </c>
      <c r="D22" s="225">
        <v>0.75</v>
      </c>
      <c r="E22" s="82" t="s">
        <v>53</v>
      </c>
      <c r="F22" s="226">
        <f>VLOOKUP($B22, '[1]0505'!$B$6:$N$40, 13, FALSE)</f>
        <v>1</v>
      </c>
      <c r="G22" s="226">
        <f>VLOOKUP($B22, '[1]1205'!$B$6:$N$38, 13, FALSE)</f>
        <v>0.93333333333333335</v>
      </c>
      <c r="H22" s="226">
        <f>VLOOKUP($B22, '[1]1905'!$B$6:$N$38, 13, FALSE)</f>
        <v>0.95833333333333337</v>
      </c>
      <c r="I22" s="226">
        <f>VLOOKUP($B22, '[1]2605'!$B$6:$N$38, 13, FALSE)</f>
        <v>0.85185185185185186</v>
      </c>
      <c r="J22" s="226"/>
      <c r="K22" s="226"/>
      <c r="L22" s="226"/>
      <c r="M22" s="227"/>
      <c r="N22" s="226"/>
      <c r="O22" s="226"/>
      <c r="P22" s="226"/>
      <c r="Q22" s="226"/>
      <c r="R22" s="224"/>
      <c r="S22" s="224"/>
      <c r="T22" s="224"/>
      <c r="U22" s="228">
        <f t="shared" si="0"/>
        <v>3.7435185185185187</v>
      </c>
    </row>
    <row r="23" spans="1:29" s="213" customFormat="1" ht="14.45" customHeight="1" x14ac:dyDescent="0.2">
      <c r="A23" s="224">
        <v>18</v>
      </c>
      <c r="B23" s="85" t="s">
        <v>125</v>
      </c>
      <c r="C23" s="238" t="s">
        <v>126</v>
      </c>
      <c r="D23" s="225">
        <v>0.75</v>
      </c>
      <c r="E23" s="239" t="s">
        <v>53</v>
      </c>
      <c r="F23" s="226">
        <v>1.5</v>
      </c>
      <c r="G23" s="226">
        <f>VLOOKUP($B23, '[1]1205'!$B$6:$N$38, 13, FALSE)</f>
        <v>0.66666666666666663</v>
      </c>
      <c r="H23" s="226">
        <f>VLOOKUP($B23, '[1]1905'!$B$6:$N$38, 13, FALSE)</f>
        <v>0.875</v>
      </c>
      <c r="I23" s="226">
        <f>VLOOKUP($B23, '[1]2605'!$B$6:$N$38, 13, FALSE)</f>
        <v>0.88888888888888884</v>
      </c>
      <c r="J23" s="226"/>
      <c r="K23" s="226"/>
      <c r="L23" s="226"/>
      <c r="M23" s="227"/>
      <c r="N23" s="226"/>
      <c r="O23" s="226"/>
      <c r="P23" s="226"/>
      <c r="Q23" s="226"/>
      <c r="R23" s="224"/>
      <c r="S23" s="224"/>
      <c r="T23" s="224"/>
      <c r="U23" s="228">
        <f t="shared" si="0"/>
        <v>3.9305555555555554</v>
      </c>
    </row>
    <row r="24" spans="1:29" s="213" customFormat="1" ht="14.45" customHeight="1" x14ac:dyDescent="0.2">
      <c r="A24" s="224">
        <v>19</v>
      </c>
      <c r="B24" s="81" t="s">
        <v>162</v>
      </c>
      <c r="C24" s="237" t="s">
        <v>163</v>
      </c>
      <c r="D24" s="225">
        <v>0.75694444444444453</v>
      </c>
      <c r="E24" s="240" t="s">
        <v>72</v>
      </c>
      <c r="F24" s="226">
        <f>VLOOKUP($B24, '[1]0505'!$B$6:$N$40, 13, FALSE)</f>
        <v>0.66666666666666663</v>
      </c>
      <c r="G24" s="226">
        <v>1.5</v>
      </c>
      <c r="H24" s="226">
        <f>VLOOKUP($B24, '[1]1905'!$B$6:$N$38, 13, FALSE)</f>
        <v>0.5</v>
      </c>
      <c r="I24" s="226">
        <v>1.5</v>
      </c>
      <c r="J24" s="226"/>
      <c r="K24" s="226"/>
      <c r="L24" s="226"/>
      <c r="M24" s="227"/>
      <c r="N24" s="226"/>
      <c r="O24" s="226"/>
      <c r="P24" s="226"/>
      <c r="Q24" s="226"/>
      <c r="R24" s="224"/>
      <c r="S24" s="224"/>
      <c r="T24" s="224"/>
      <c r="U24" s="228">
        <f t="shared" si="0"/>
        <v>4.1666666666666661</v>
      </c>
    </row>
    <row r="25" spans="1:29" s="213" customFormat="1" ht="14.45" customHeight="1" x14ac:dyDescent="0.25">
      <c r="A25" s="224">
        <v>20</v>
      </c>
      <c r="B25" s="85" t="s">
        <v>116</v>
      </c>
      <c r="C25" s="241" t="s">
        <v>117</v>
      </c>
      <c r="D25" s="225">
        <v>0.75694444444444453</v>
      </c>
      <c r="E25" s="242" t="s">
        <v>72</v>
      </c>
      <c r="F25" s="226">
        <v>1.5</v>
      </c>
      <c r="G25" s="226">
        <f>VLOOKUP($B25, '[1]1205'!$B$6:$N$38, 13, FALSE)</f>
        <v>0.73333333333333328</v>
      </c>
      <c r="H25" s="226">
        <v>1.5</v>
      </c>
      <c r="I25" s="226">
        <f>VLOOKUP($B25, '[1]2605'!$B$6:$N$38, 13, FALSE)</f>
        <v>0.77777777777777779</v>
      </c>
      <c r="J25" s="226"/>
      <c r="K25" s="226"/>
      <c r="L25" s="226"/>
      <c r="M25" s="227"/>
      <c r="N25" s="226"/>
      <c r="O25" s="226"/>
      <c r="P25" s="226"/>
      <c r="Q25" s="226"/>
      <c r="R25" s="224"/>
      <c r="S25" s="224"/>
      <c r="T25" s="224"/>
      <c r="U25" s="228">
        <f t="shared" si="0"/>
        <v>4.5111111111111111</v>
      </c>
      <c r="AC25" s="206"/>
    </row>
    <row r="26" spans="1:29" ht="14.45" customHeight="1" x14ac:dyDescent="0.25">
      <c r="A26" s="224">
        <v>21</v>
      </c>
      <c r="B26" s="81" t="s">
        <v>113</v>
      </c>
      <c r="C26" s="85" t="s">
        <v>114</v>
      </c>
      <c r="D26" s="225">
        <v>0.75694444444444453</v>
      </c>
      <c r="E26" s="242" t="s">
        <v>53</v>
      </c>
      <c r="F26" s="226">
        <f>VLOOKUP($B26, '[1]0505'!$B$6:$N$40, 13, FALSE)</f>
        <v>1.5</v>
      </c>
      <c r="G26" s="226">
        <v>1.5</v>
      </c>
      <c r="H26" s="226">
        <f>VLOOKUP($B26, '[1]1905'!$B$6:$N$38, 13, FALSE)</f>
        <v>0.79166666666666663</v>
      </c>
      <c r="I26" s="226">
        <f>VLOOKUP($B26, '[1]2605'!$B$6:$N$38, 13, FALSE)</f>
        <v>0.7407407407407407</v>
      </c>
      <c r="J26" s="226"/>
      <c r="K26" s="226"/>
      <c r="L26" s="226"/>
      <c r="M26" s="227"/>
      <c r="N26" s="226"/>
      <c r="O26" s="226"/>
      <c r="P26" s="226"/>
      <c r="Q26" s="226"/>
      <c r="R26" s="224"/>
      <c r="S26" s="224"/>
      <c r="T26" s="224"/>
      <c r="U26" s="228">
        <f t="shared" si="0"/>
        <v>4.5324074074074074</v>
      </c>
      <c r="V26" s="213"/>
      <c r="W26" s="213"/>
      <c r="X26" s="213"/>
      <c r="Y26" s="213"/>
      <c r="Z26" s="213"/>
      <c r="AA26" s="213"/>
      <c r="AB26" s="213"/>
    </row>
    <row r="27" spans="1:29" ht="14.45" customHeight="1" x14ac:dyDescent="0.25">
      <c r="A27" s="224">
        <v>22</v>
      </c>
      <c r="B27" s="182" t="s">
        <v>119</v>
      </c>
      <c r="C27" s="81" t="s">
        <v>164</v>
      </c>
      <c r="D27" s="225">
        <v>0.75</v>
      </c>
      <c r="E27" s="224" t="s">
        <v>72</v>
      </c>
      <c r="F27" s="226">
        <v>1.5</v>
      </c>
      <c r="G27" s="226">
        <v>1.5</v>
      </c>
      <c r="H27" s="226">
        <f>VLOOKUP($B27, '[1]1905'!$B$6:$N$38, 13, FALSE)</f>
        <v>0.83333333333333337</v>
      </c>
      <c r="I27" s="226">
        <f>VLOOKUP($B27, '[1]2605'!$B$6:$N$38, 13, FALSE)</f>
        <v>0.81481481481481477</v>
      </c>
      <c r="J27" s="226"/>
      <c r="K27" s="226"/>
      <c r="L27" s="226"/>
      <c r="M27" s="227"/>
      <c r="N27" s="226"/>
      <c r="O27" s="226"/>
      <c r="P27" s="226"/>
      <c r="Q27" s="226"/>
      <c r="R27" s="224"/>
      <c r="S27" s="224"/>
      <c r="T27" s="224"/>
      <c r="U27" s="228">
        <f t="shared" si="0"/>
        <v>4.6481481481481479</v>
      </c>
      <c r="V27" s="213"/>
      <c r="W27" s="213"/>
      <c r="X27" s="213"/>
      <c r="Y27" s="213"/>
      <c r="Z27" s="213"/>
      <c r="AA27" s="213"/>
      <c r="AB27" s="213"/>
    </row>
    <row r="28" spans="1:29" ht="14.45" customHeight="1" x14ac:dyDescent="0.25">
      <c r="A28" s="224">
        <v>23</v>
      </c>
      <c r="B28" s="81" t="s">
        <v>71</v>
      </c>
      <c r="C28" s="81" t="s">
        <v>69</v>
      </c>
      <c r="D28" s="225">
        <v>0.75</v>
      </c>
      <c r="E28" s="242" t="s">
        <v>72</v>
      </c>
      <c r="F28" s="243">
        <v>1.5</v>
      </c>
      <c r="G28" s="226">
        <v>1.5</v>
      </c>
      <c r="H28" s="226">
        <v>1.5</v>
      </c>
      <c r="I28" s="226">
        <f>VLOOKUP($B28, '[1]2605'!$B$6:$N$38, 13, FALSE)</f>
        <v>0.22222222222222221</v>
      </c>
      <c r="J28" s="226"/>
      <c r="K28" s="226"/>
      <c r="L28" s="226"/>
      <c r="M28" s="227"/>
      <c r="N28" s="226"/>
      <c r="O28" s="226"/>
      <c r="P28" s="226"/>
      <c r="Q28" s="226"/>
      <c r="R28" s="224"/>
      <c r="S28" s="224"/>
      <c r="T28" s="224"/>
      <c r="U28" s="228">
        <f t="shared" si="0"/>
        <v>4.7222222222222223</v>
      </c>
      <c r="V28" s="213"/>
      <c r="W28" s="213"/>
      <c r="X28" s="213"/>
      <c r="Y28" s="213"/>
      <c r="Z28" s="213"/>
      <c r="AA28" s="213"/>
      <c r="AB28" s="213"/>
      <c r="AC28" s="213"/>
    </row>
    <row r="29" spans="1:29" ht="14.45" customHeight="1" x14ac:dyDescent="0.25">
      <c r="A29" s="224">
        <v>24</v>
      </c>
      <c r="B29" s="81" t="s">
        <v>85</v>
      </c>
      <c r="C29" s="81" t="s">
        <v>165</v>
      </c>
      <c r="D29" s="225">
        <v>0.75694444444444453</v>
      </c>
      <c r="E29" s="242" t="s">
        <v>53</v>
      </c>
      <c r="F29" s="243">
        <v>1.5</v>
      </c>
      <c r="G29" s="226">
        <v>1.5</v>
      </c>
      <c r="H29" s="226">
        <v>1.5</v>
      </c>
      <c r="I29" s="226">
        <f>VLOOKUP($B29, '[1]2605'!$B$6:$N$38, 13, FALSE)</f>
        <v>0.40740740740740738</v>
      </c>
      <c r="J29" s="226"/>
      <c r="K29" s="226"/>
      <c r="L29" s="226"/>
      <c r="M29" s="227"/>
      <c r="N29" s="226"/>
      <c r="O29" s="226"/>
      <c r="P29" s="226"/>
      <c r="Q29" s="226"/>
      <c r="R29" s="224"/>
      <c r="S29" s="224"/>
      <c r="T29" s="224"/>
      <c r="U29" s="228">
        <f t="shared" si="0"/>
        <v>4.9074074074074074</v>
      </c>
      <c r="V29" s="213"/>
      <c r="W29" s="213"/>
      <c r="X29" s="213"/>
      <c r="Y29" s="213"/>
      <c r="Z29" s="213"/>
      <c r="AA29" s="213"/>
      <c r="AB29" s="213"/>
    </row>
    <row r="30" spans="1:29" ht="14.45" customHeight="1" x14ac:dyDescent="0.25">
      <c r="A30" s="224">
        <v>25</v>
      </c>
      <c r="B30" s="81" t="s">
        <v>91</v>
      </c>
      <c r="C30" s="81" t="s">
        <v>92</v>
      </c>
      <c r="D30" s="225">
        <v>0.75694444444444453</v>
      </c>
      <c r="E30" s="242" t="s">
        <v>72</v>
      </c>
      <c r="F30" s="243">
        <v>1.5</v>
      </c>
      <c r="G30" s="226">
        <v>1.5</v>
      </c>
      <c r="H30" s="226">
        <v>1.5</v>
      </c>
      <c r="I30" s="226">
        <f>VLOOKUP($B30, '[1]2605'!$B$6:$N$38, 13, FALSE)</f>
        <v>0.48148148148148145</v>
      </c>
      <c r="J30" s="244"/>
      <c r="K30" s="244"/>
      <c r="L30" s="244"/>
      <c r="M30" s="227"/>
      <c r="N30" s="244"/>
      <c r="O30" s="244"/>
      <c r="P30" s="244"/>
      <c r="Q30" s="244"/>
      <c r="R30" s="244"/>
      <c r="S30" s="244"/>
      <c r="T30" s="244"/>
      <c r="U30" s="228">
        <f t="shared" si="0"/>
        <v>4.9814814814814818</v>
      </c>
      <c r="V30" s="213"/>
      <c r="W30" s="213"/>
      <c r="X30" s="213"/>
      <c r="Y30" s="213"/>
      <c r="Z30" s="213"/>
      <c r="AA30" s="213"/>
      <c r="AB30" s="213"/>
    </row>
    <row r="31" spans="1:29" ht="14.45" customHeight="1" x14ac:dyDescent="0.25">
      <c r="A31" s="224">
        <v>26</v>
      </c>
      <c r="B31" s="182" t="s">
        <v>133</v>
      </c>
      <c r="C31" s="188" t="s">
        <v>134</v>
      </c>
      <c r="D31" s="225">
        <v>0.75</v>
      </c>
      <c r="E31" s="224" t="s">
        <v>53</v>
      </c>
      <c r="F31" s="226">
        <v>1.5</v>
      </c>
      <c r="G31" s="226">
        <v>1.5</v>
      </c>
      <c r="H31" s="226">
        <f>VLOOKUP($B31, '[1]1905'!$B$6:$N$38, 13, FALSE)</f>
        <v>1</v>
      </c>
      <c r="I31" s="226">
        <f>VLOOKUP($B31, '[1]2605'!$B$6:$N$38, 13, FALSE)</f>
        <v>1</v>
      </c>
      <c r="J31" s="226"/>
      <c r="K31" s="226"/>
      <c r="L31" s="226"/>
      <c r="M31" s="227"/>
      <c r="N31" s="226"/>
      <c r="O31" s="226"/>
      <c r="P31" s="226"/>
      <c r="Q31" s="226"/>
      <c r="R31" s="224"/>
      <c r="S31" s="224"/>
      <c r="T31" s="224"/>
      <c r="U31" s="228">
        <f t="shared" si="0"/>
        <v>5</v>
      </c>
      <c r="V31" s="214"/>
      <c r="W31" s="214"/>
      <c r="X31" s="214"/>
      <c r="Y31" s="214"/>
    </row>
    <row r="32" spans="1:29" ht="14.45" customHeight="1" x14ac:dyDescent="0.25">
      <c r="A32" s="224">
        <v>27</v>
      </c>
      <c r="B32" s="81" t="s">
        <v>94</v>
      </c>
      <c r="C32" s="81" t="s">
        <v>166</v>
      </c>
      <c r="D32" s="225">
        <v>0.75</v>
      </c>
      <c r="E32" s="82" t="s">
        <v>95</v>
      </c>
      <c r="F32" s="243">
        <v>1.5</v>
      </c>
      <c r="G32" s="226">
        <v>1.5</v>
      </c>
      <c r="H32" s="226">
        <v>1.5</v>
      </c>
      <c r="I32" s="226">
        <f>VLOOKUP($B32, '[1]2605'!$B$6:$N$38, 13, FALSE)</f>
        <v>0.51851851851851849</v>
      </c>
      <c r="J32" s="226"/>
      <c r="K32" s="226"/>
      <c r="L32" s="226"/>
      <c r="M32" s="227"/>
      <c r="N32" s="226"/>
      <c r="O32" s="226"/>
      <c r="P32" s="226"/>
      <c r="Q32" s="226"/>
      <c r="R32" s="224"/>
      <c r="S32" s="224"/>
      <c r="T32" s="224"/>
      <c r="U32" s="228">
        <f t="shared" si="0"/>
        <v>5.0185185185185182</v>
      </c>
      <c r="V32" s="213"/>
      <c r="W32" s="213"/>
      <c r="X32" s="213"/>
      <c r="Y32" s="213"/>
      <c r="Z32" s="213"/>
      <c r="AA32" s="213"/>
      <c r="AB32" s="213"/>
    </row>
    <row r="33" spans="1:28" ht="14.45" customHeight="1" x14ac:dyDescent="0.25">
      <c r="A33" s="224">
        <v>28</v>
      </c>
      <c r="B33" s="81" t="s">
        <v>104</v>
      </c>
      <c r="C33" s="81" t="s">
        <v>105</v>
      </c>
      <c r="D33" s="225">
        <v>0.75</v>
      </c>
      <c r="E33" s="82" t="s">
        <v>95</v>
      </c>
      <c r="F33" s="243">
        <v>1.5</v>
      </c>
      <c r="G33" s="226">
        <v>1.5</v>
      </c>
      <c r="H33" s="226">
        <v>1.5</v>
      </c>
      <c r="I33" s="226">
        <f>VLOOKUP($B33, '[1]2605'!$B$6:$N$38, 13, FALSE)</f>
        <v>0.62962962962962965</v>
      </c>
      <c r="J33" s="226"/>
      <c r="K33" s="226"/>
      <c r="L33" s="226"/>
      <c r="M33" s="227"/>
      <c r="N33" s="226"/>
      <c r="O33" s="226"/>
      <c r="P33" s="226"/>
      <c r="Q33" s="226"/>
      <c r="R33" s="224"/>
      <c r="S33" s="224"/>
      <c r="T33" s="224"/>
      <c r="U33" s="228">
        <f t="shared" si="0"/>
        <v>5.1296296296296298</v>
      </c>
    </row>
    <row r="34" spans="1:28" ht="14.45" customHeight="1" x14ac:dyDescent="0.25">
      <c r="A34" s="224">
        <v>29</v>
      </c>
      <c r="B34" s="81" t="s">
        <v>167</v>
      </c>
      <c r="C34" s="81" t="s">
        <v>108</v>
      </c>
      <c r="D34" s="225">
        <v>0.75694444444444453</v>
      </c>
      <c r="E34" s="245" t="s">
        <v>72</v>
      </c>
      <c r="F34" s="226">
        <v>1.5</v>
      </c>
      <c r="G34" s="226">
        <v>1.5</v>
      </c>
      <c r="H34" s="226">
        <f>VLOOKUP($B34, '[1]1905'!$B$6:$N$38, 13, FALSE)</f>
        <v>0.66666666666666663</v>
      </c>
      <c r="I34" s="226">
        <v>1.5</v>
      </c>
      <c r="J34" s="226"/>
      <c r="K34" s="226"/>
      <c r="L34" s="226"/>
      <c r="M34" s="227"/>
      <c r="N34" s="226"/>
      <c r="O34" s="226"/>
      <c r="P34" s="226"/>
      <c r="Q34" s="226"/>
      <c r="R34" s="246"/>
      <c r="S34" s="246"/>
      <c r="T34" s="246"/>
      <c r="U34" s="228">
        <f t="shared" si="0"/>
        <v>5.1666666666666661</v>
      </c>
      <c r="V34" s="213"/>
      <c r="W34" s="213"/>
      <c r="X34" s="213"/>
      <c r="Y34" s="213"/>
      <c r="Z34" s="213"/>
      <c r="AA34" s="213"/>
      <c r="AB34" s="213"/>
    </row>
    <row r="35" spans="1:28" ht="14.45" customHeight="1" x14ac:dyDescent="0.25">
      <c r="A35" s="224">
        <v>30</v>
      </c>
      <c r="B35" s="182" t="s">
        <v>168</v>
      </c>
      <c r="C35" s="182" t="s">
        <v>169</v>
      </c>
      <c r="D35" s="225">
        <v>0.75694444444444453</v>
      </c>
      <c r="E35" s="232" t="s">
        <v>53</v>
      </c>
      <c r="F35" s="226">
        <v>1.5</v>
      </c>
      <c r="G35" s="226">
        <v>1.5</v>
      </c>
      <c r="H35" s="226">
        <f>VLOOKUP($B35, '[1]1905'!$B$6:$N$38, 13, FALSE)</f>
        <v>0.70833333333333337</v>
      </c>
      <c r="I35" s="226">
        <v>1.5</v>
      </c>
      <c r="J35" s="226"/>
      <c r="K35" s="226"/>
      <c r="L35" s="226"/>
      <c r="M35" s="227"/>
      <c r="N35" s="226"/>
      <c r="O35" s="226"/>
      <c r="P35" s="226"/>
      <c r="Q35" s="226"/>
      <c r="R35" s="224"/>
      <c r="S35" s="224"/>
      <c r="T35" s="224"/>
      <c r="U35" s="228">
        <f t="shared" si="0"/>
        <v>5.2083333333333339</v>
      </c>
    </row>
    <row r="36" spans="1:28" ht="14.45" customHeight="1" x14ac:dyDescent="0.25">
      <c r="A36" s="224">
        <v>31</v>
      </c>
      <c r="B36" s="81" t="s">
        <v>128</v>
      </c>
      <c r="C36" s="81" t="s">
        <v>69</v>
      </c>
      <c r="D36" s="225">
        <v>0.75</v>
      </c>
      <c r="E36" s="82" t="s">
        <v>53</v>
      </c>
      <c r="F36" s="243">
        <v>1.5</v>
      </c>
      <c r="G36" s="226">
        <v>1.5</v>
      </c>
      <c r="H36" s="226">
        <v>1.5</v>
      </c>
      <c r="I36" s="226">
        <f>VLOOKUP($B36, '[1]2605'!$B$6:$N$38, 13, FALSE)</f>
        <v>0.92592592592592593</v>
      </c>
      <c r="J36" s="244"/>
      <c r="K36" s="244"/>
      <c r="L36" s="244"/>
      <c r="M36" s="227"/>
      <c r="N36" s="244"/>
      <c r="O36" s="244"/>
      <c r="P36" s="244"/>
      <c r="Q36" s="244"/>
      <c r="R36" s="244"/>
      <c r="S36" s="244"/>
      <c r="T36" s="244"/>
      <c r="U36" s="228">
        <f t="shared" si="0"/>
        <v>5.4259259259259256</v>
      </c>
      <c r="V36" s="213"/>
      <c r="W36" s="213"/>
      <c r="X36" s="213"/>
      <c r="Y36" s="213"/>
      <c r="Z36" s="213"/>
      <c r="AA36" s="213"/>
      <c r="AB36" s="213"/>
    </row>
    <row r="37" spans="1:28" ht="14.45" customHeight="1" x14ac:dyDescent="0.25">
      <c r="A37" s="224">
        <v>32</v>
      </c>
      <c r="B37" s="105" t="s">
        <v>170</v>
      </c>
      <c r="C37" s="105" t="s">
        <v>171</v>
      </c>
      <c r="D37" s="225">
        <v>0.75694444444444453</v>
      </c>
      <c r="E37" s="106" t="s">
        <v>72</v>
      </c>
      <c r="F37" s="226">
        <v>1.5</v>
      </c>
      <c r="G37" s="226">
        <f>VLOOKUP($B37, '[1]1205'!$B$6:$N$38, 13, FALSE)</f>
        <v>1</v>
      </c>
      <c r="H37" s="226">
        <v>1.5</v>
      </c>
      <c r="I37" s="226">
        <v>1.5</v>
      </c>
      <c r="J37" s="226"/>
      <c r="K37" s="226"/>
      <c r="L37" s="226"/>
      <c r="M37" s="227"/>
      <c r="N37" s="226"/>
      <c r="O37" s="226"/>
      <c r="P37" s="226"/>
      <c r="Q37" s="226"/>
      <c r="R37" s="224"/>
      <c r="S37" s="224"/>
      <c r="T37" s="224"/>
      <c r="U37" s="228">
        <f t="shared" si="0"/>
        <v>5.5</v>
      </c>
    </row>
    <row r="38" spans="1:28" ht="14.45" customHeight="1" x14ac:dyDescent="0.25">
      <c r="A38" s="224">
        <v>33</v>
      </c>
      <c r="B38" s="85" t="s">
        <v>136</v>
      </c>
      <c r="C38" s="182" t="s">
        <v>138</v>
      </c>
      <c r="D38" s="225">
        <v>0.75694444444444453</v>
      </c>
      <c r="E38" s="180" t="s">
        <v>137</v>
      </c>
      <c r="F38" s="243">
        <v>1.5</v>
      </c>
      <c r="G38" s="226">
        <v>1.5</v>
      </c>
      <c r="H38" s="226">
        <v>1.5</v>
      </c>
      <c r="I38" s="226">
        <f>VLOOKUP($B38, '[1]2605'!$B$6:$N$38, 13, FALSE)</f>
        <v>1.5</v>
      </c>
      <c r="J38" s="244"/>
      <c r="K38" s="244"/>
      <c r="L38" s="244"/>
      <c r="M38" s="227"/>
      <c r="N38" s="244"/>
      <c r="O38" s="244"/>
      <c r="P38" s="244"/>
      <c r="Q38" s="244"/>
      <c r="R38" s="244"/>
      <c r="S38" s="244"/>
      <c r="T38" s="244"/>
      <c r="U38" s="228">
        <f t="shared" si="0"/>
        <v>6</v>
      </c>
      <c r="V38" s="213"/>
      <c r="W38" s="213"/>
      <c r="X38" s="213"/>
      <c r="Y38" s="213"/>
      <c r="Z38" s="213"/>
      <c r="AA38" s="213"/>
      <c r="AB38" s="213"/>
    </row>
    <row r="39" spans="1:28" ht="14.45" customHeight="1" x14ac:dyDescent="0.25">
      <c r="A39" s="182"/>
      <c r="B39" s="81"/>
      <c r="C39" s="182"/>
      <c r="D39" s="247"/>
      <c r="E39" s="224"/>
      <c r="F39" s="243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4"/>
      <c r="S39" s="224"/>
      <c r="T39" s="224"/>
      <c r="U39" s="228"/>
      <c r="V39" s="213"/>
      <c r="W39" s="213"/>
      <c r="X39" s="213"/>
      <c r="Y39" s="213"/>
      <c r="Z39" s="213"/>
      <c r="AA39" s="213"/>
      <c r="AB39" s="213"/>
    </row>
    <row r="40" spans="1:28" ht="14.45" customHeight="1" x14ac:dyDescent="0.25">
      <c r="A40" s="182"/>
      <c r="B40" s="81"/>
      <c r="C40" s="182"/>
      <c r="D40" s="247"/>
      <c r="E40" s="224"/>
      <c r="F40" s="243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4"/>
      <c r="S40" s="224"/>
      <c r="T40" s="224"/>
      <c r="U40" s="228"/>
      <c r="V40" s="213"/>
      <c r="W40" s="213"/>
      <c r="X40" s="213"/>
      <c r="Y40" s="213"/>
      <c r="Z40" s="213"/>
      <c r="AA40" s="213"/>
      <c r="AB40" s="213"/>
    </row>
    <row r="41" spans="1:28" ht="14.45" customHeight="1" x14ac:dyDescent="0.25">
      <c r="A41" s="182"/>
      <c r="B41" s="81"/>
      <c r="C41" s="182"/>
      <c r="D41" s="247"/>
      <c r="E41" s="224"/>
      <c r="F41" s="243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4"/>
      <c r="S41" s="224"/>
      <c r="T41" s="224"/>
      <c r="U41" s="228"/>
      <c r="V41" s="213"/>
      <c r="W41" s="213"/>
      <c r="X41" s="213"/>
      <c r="Y41" s="213"/>
      <c r="Z41" s="213"/>
      <c r="AA41" s="213"/>
      <c r="AB41" s="213"/>
    </row>
    <row r="42" spans="1:28" ht="14.45" customHeight="1" x14ac:dyDescent="0.25">
      <c r="A42" s="182"/>
      <c r="B42" s="81"/>
      <c r="C42" s="182"/>
      <c r="D42" s="247"/>
      <c r="E42" s="224"/>
      <c r="F42" s="243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4"/>
      <c r="S42" s="224"/>
      <c r="T42" s="224"/>
      <c r="U42" s="228"/>
      <c r="V42" s="213"/>
      <c r="W42" s="213"/>
      <c r="X42" s="213"/>
      <c r="Y42" s="213"/>
      <c r="Z42" s="213"/>
      <c r="AA42" s="213"/>
      <c r="AB42" s="213"/>
    </row>
    <row r="43" spans="1:28" ht="14.45" customHeight="1" x14ac:dyDescent="0.25">
      <c r="A43" s="182"/>
      <c r="B43" s="81"/>
      <c r="C43" s="182"/>
      <c r="D43" s="247"/>
      <c r="E43" s="224"/>
      <c r="F43" s="243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4"/>
      <c r="S43" s="224"/>
      <c r="T43" s="224"/>
      <c r="U43" s="228"/>
      <c r="V43" s="213"/>
      <c r="W43" s="213"/>
      <c r="X43" s="213"/>
      <c r="Y43" s="213"/>
      <c r="Z43" s="213"/>
      <c r="AA43" s="213"/>
      <c r="AB43" s="213"/>
    </row>
    <row r="44" spans="1:28" ht="14.45" customHeight="1" x14ac:dyDescent="0.25">
      <c r="A44" s="182"/>
      <c r="B44" s="81"/>
      <c r="C44" s="182"/>
      <c r="D44" s="247"/>
      <c r="E44" s="224"/>
      <c r="F44" s="243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4"/>
      <c r="S44" s="224"/>
      <c r="T44" s="224"/>
      <c r="U44" s="228"/>
      <c r="V44" s="213"/>
      <c r="W44" s="213"/>
      <c r="X44" s="213"/>
      <c r="Y44" s="213"/>
      <c r="Z44" s="213"/>
      <c r="AA44" s="213"/>
      <c r="AB44" s="213"/>
    </row>
  </sheetData>
  <autoFilter ref="A5:U38" xr:uid="{81B1231F-F1AB-4512-9EB5-B9D3053DCC9C}">
    <sortState xmlns:xlrd2="http://schemas.microsoft.com/office/spreadsheetml/2017/richdata2" ref="A6:U38">
      <sortCondition ref="U5:U38"/>
    </sortState>
  </autoFilter>
  <pageMargins left="0.70866141732283472" right="0.70866141732283472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2605</vt:lpstr>
      <vt:lpstr>Sammendrag Master</vt:lpstr>
      <vt:lpstr>'2605'!Utskriftsområde</vt:lpstr>
      <vt:lpstr>'Sammendrag Master'!Utskriftsområde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2020-05-27T21:05:05Z</dcterms:created>
  <dcterms:modified xsi:type="dcterms:W3CDTF">2020-06-04T10:44:24Z</dcterms:modified>
</cp:coreProperties>
</file>